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C:\Users\dmitrijs.pribilovs\Desktop\New folder\"/>
    </mc:Choice>
  </mc:AlternateContent>
  <xr:revisionPtr revIDLastSave="0" documentId="13_ncr:1_{3E5185A0-0005-48E5-BC65-C1A15288DC07}" xr6:coauthVersionLast="45" xr6:coauthVersionMax="46" xr10:uidLastSave="{00000000-0000-0000-0000-000000000000}"/>
  <bookViews>
    <workbookView xWindow="-110" yWindow="-110" windowWidth="19420" windowHeight="10420" tabRatio="916" activeTab="1" xr2:uid="{E4EBAE45-3FCE-42E8-9324-9F3A47933D7A}"/>
  </bookViews>
  <sheets>
    <sheet name="Total contract price" sheetId="22" r:id="rId1"/>
    <sheet name="Inception Report and Advanced S" sheetId="25" r:id="rId2"/>
    <sheet name="EE Design Sections pricelist" sheetId="13" r:id="rId3"/>
    <sheet name="LV Design Sections pricelist" sheetId="18" r:id="rId4"/>
    <sheet name="LT Design Sections pricelist" sheetId="12" r:id="rId5"/>
    <sheet name="Local Facilities pricelist" sheetId="20" r:id="rId6"/>
    <sheet name="WP detailed calculation" sheetId="19" r:id="rId7"/>
    <sheet name="Variations" sheetId="24" r:id="rId8"/>
    <sheet name="Construction and testing phase" sheetId="26" r:id="rId9"/>
  </sheets>
  <definedNames>
    <definedName name="_xlnm.Print_Area" localSheetId="2">'EE Design Sections pricelist'!#REF!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6" i="12" l="1"/>
  <c r="I66" i="12" s="1"/>
  <c r="H65" i="12"/>
  <c r="H67" i="12"/>
  <c r="I67" i="12" s="1"/>
  <c r="H68" i="12"/>
  <c r="H71" i="12"/>
  <c r="I71" i="12" s="1"/>
  <c r="H70" i="12"/>
  <c r="H73" i="12"/>
  <c r="H72" i="12"/>
  <c r="I72" i="12" s="1"/>
  <c r="H78" i="12"/>
  <c r="H76" i="12"/>
  <c r="H75" i="12"/>
  <c r="H77" i="12"/>
  <c r="I77" i="12" s="1"/>
  <c r="H83" i="12"/>
  <c r="H82" i="12"/>
  <c r="I82" i="12" s="1"/>
  <c r="H81" i="12"/>
  <c r="I81" i="12" s="1"/>
  <c r="H80" i="12"/>
  <c r="I59" i="18"/>
  <c r="I58" i="18"/>
  <c r="I57" i="18"/>
  <c r="I3" i="13" l="1"/>
  <c r="J3" i="13"/>
  <c r="I83" i="12" l="1"/>
  <c r="I80" i="12"/>
  <c r="I78" i="12"/>
  <c r="I75" i="12"/>
  <c r="I68" i="12"/>
  <c r="I65" i="12"/>
  <c r="I62" i="12"/>
  <c r="I61" i="12"/>
  <c r="I60" i="12"/>
  <c r="I59" i="12"/>
  <c r="I56" i="12"/>
  <c r="I55" i="12"/>
  <c r="I54" i="12"/>
  <c r="I53" i="12"/>
  <c r="I51" i="12"/>
  <c r="I50" i="12"/>
  <c r="I49" i="12"/>
  <c r="I48" i="12"/>
  <c r="I46" i="12"/>
  <c r="I45" i="12"/>
  <c r="I44" i="12"/>
  <c r="I43" i="12"/>
  <c r="I41" i="12"/>
  <c r="I40" i="12"/>
  <c r="I39" i="12"/>
  <c r="I38" i="12"/>
  <c r="I36" i="12"/>
  <c r="I35" i="12"/>
  <c r="I34" i="12"/>
  <c r="I33" i="12"/>
  <c r="I30" i="12"/>
  <c r="I29" i="12"/>
  <c r="I27" i="12"/>
  <c r="I26" i="12"/>
  <c r="I24" i="12"/>
  <c r="I23" i="12"/>
  <c r="I22" i="12"/>
  <c r="I21" i="12"/>
  <c r="I19" i="12"/>
  <c r="I18" i="12"/>
  <c r="I15" i="12"/>
  <c r="I14" i="12"/>
  <c r="I12" i="12"/>
  <c r="I11" i="12"/>
  <c r="I9" i="12"/>
  <c r="I8" i="12"/>
  <c r="I6" i="12"/>
  <c r="I5" i="12"/>
  <c r="I4" i="12"/>
  <c r="I3" i="12"/>
  <c r="I68" i="18"/>
  <c r="I67" i="18"/>
  <c r="I65" i="18"/>
  <c r="I64" i="18"/>
  <c r="I62" i="18"/>
  <c r="I61" i="18"/>
  <c r="I56" i="18"/>
  <c r="I53" i="18"/>
  <c r="I52" i="18"/>
  <c r="I50" i="18"/>
  <c r="I49" i="18"/>
  <c r="I47" i="18"/>
  <c r="I46" i="18"/>
  <c r="I44" i="18"/>
  <c r="I43" i="18"/>
  <c r="I41" i="18"/>
  <c r="I40" i="18"/>
  <c r="I37" i="18"/>
  <c r="I36" i="18"/>
  <c r="I34" i="18"/>
  <c r="I33" i="18"/>
  <c r="I31" i="18"/>
  <c r="I30" i="18"/>
  <c r="I27" i="18"/>
  <c r="I26" i="18"/>
  <c r="I24" i="18"/>
  <c r="I23" i="18"/>
  <c r="I21" i="18"/>
  <c r="I20" i="18"/>
  <c r="I18" i="18"/>
  <c r="I17" i="18"/>
  <c r="I14" i="18"/>
  <c r="I13" i="18"/>
  <c r="I11" i="18"/>
  <c r="I10" i="18"/>
  <c r="I9" i="18"/>
  <c r="I8" i="18"/>
  <c r="I6" i="18"/>
  <c r="I5" i="18"/>
  <c r="I4" i="18"/>
  <c r="I3" i="18"/>
  <c r="I46" i="13"/>
  <c r="I45" i="13"/>
  <c r="I43" i="13"/>
  <c r="I42" i="13"/>
  <c r="I40" i="13"/>
  <c r="I39" i="13"/>
  <c r="I36" i="13"/>
  <c r="I35" i="13"/>
  <c r="I33" i="13"/>
  <c r="I32" i="13"/>
  <c r="I30" i="13"/>
  <c r="I29" i="13"/>
  <c r="I26" i="13"/>
  <c r="I25" i="13"/>
  <c r="I23" i="13"/>
  <c r="I22" i="13"/>
  <c r="I20" i="13"/>
  <c r="I19" i="13"/>
  <c r="I16" i="13"/>
  <c r="I15" i="13"/>
  <c r="I13" i="13"/>
  <c r="I12" i="13"/>
  <c r="I10" i="13"/>
  <c r="I9" i="13"/>
  <c r="I7" i="13"/>
  <c r="I6" i="13"/>
  <c r="H171" i="20" l="1"/>
  <c r="C74" i="22" l="1"/>
  <c r="C73" i="22"/>
  <c r="C72" i="22"/>
  <c r="C76" i="22"/>
  <c r="C77" i="22"/>
  <c r="C69" i="22"/>
  <c r="H63" i="20"/>
  <c r="C6" i="22" l="1"/>
  <c r="F37" i="25"/>
  <c r="F56" i="25" l="1"/>
  <c r="C18" i="22" s="1"/>
  <c r="C52" i="22" l="1"/>
  <c r="C51" i="22"/>
  <c r="C50" i="22"/>
  <c r="J16" i="12" l="1"/>
  <c r="J13" i="12"/>
  <c r="J10" i="12"/>
  <c r="J7" i="12"/>
  <c r="F16" i="24" l="1"/>
  <c r="G54" i="26"/>
  <c r="J22" i="19"/>
  <c r="G22" i="19"/>
  <c r="J23" i="19" l="1"/>
  <c r="G23" i="19"/>
  <c r="J21" i="19" l="1"/>
  <c r="G21" i="19"/>
  <c r="J20" i="19"/>
  <c r="G20" i="19"/>
  <c r="J19" i="19"/>
  <c r="G19" i="19"/>
  <c r="J18" i="19"/>
  <c r="G18" i="19"/>
  <c r="J17" i="19"/>
  <c r="G17" i="19"/>
  <c r="J16" i="19"/>
  <c r="G16" i="19"/>
  <c r="J15" i="19"/>
  <c r="G15" i="19"/>
  <c r="J14" i="19"/>
  <c r="G14" i="19"/>
  <c r="J13" i="19"/>
  <c r="G13" i="19"/>
  <c r="J12" i="19"/>
  <c r="G12" i="19"/>
  <c r="J11" i="19"/>
  <c r="G11" i="19"/>
  <c r="J10" i="19"/>
  <c r="G10" i="19"/>
  <c r="J24" i="19"/>
  <c r="J4" i="13" s="1"/>
  <c r="C71" i="22" l="1"/>
  <c r="I4" i="13"/>
  <c r="G24" i="19"/>
  <c r="C34" i="22"/>
  <c r="C70" i="22" l="1"/>
  <c r="H252" i="20"/>
  <c r="H240" i="20"/>
  <c r="H230" i="20"/>
  <c r="J84" i="12"/>
  <c r="J79" i="12"/>
  <c r="J74" i="12"/>
  <c r="J69" i="12"/>
  <c r="J47" i="13"/>
  <c r="J44" i="13"/>
  <c r="J41" i="13"/>
  <c r="C75" i="22" l="1"/>
  <c r="J69" i="18"/>
  <c r="J66" i="18"/>
  <c r="J63" i="18"/>
  <c r="J60" i="18"/>
  <c r="H180" i="20" l="1"/>
  <c r="H177" i="20" l="1"/>
  <c r="H69" i="20"/>
  <c r="C36" i="22" s="1"/>
  <c r="H66" i="20"/>
  <c r="G36" i="26"/>
  <c r="G17" i="26"/>
  <c r="C49" i="22" s="1"/>
  <c r="C37" i="22" l="1"/>
  <c r="H215" i="20"/>
  <c r="H212" i="20"/>
  <c r="H101" i="20"/>
  <c r="H141" i="20"/>
  <c r="H104" i="20"/>
  <c r="H35" i="20"/>
  <c r="C27" i="22" l="1"/>
  <c r="C47" i="22"/>
  <c r="C46" i="22"/>
  <c r="H98" i="20"/>
  <c r="H218" i="20"/>
  <c r="H209" i="20"/>
  <c r="H107" i="20"/>
  <c r="C5" i="22"/>
  <c r="C48" i="22" l="1"/>
  <c r="C45" i="22"/>
  <c r="J14" i="13"/>
  <c r="H60" i="20"/>
  <c r="H155" i="20"/>
  <c r="J51" i="18"/>
  <c r="H138" i="20"/>
  <c r="H206" i="20"/>
  <c r="H81" i="20"/>
  <c r="H133" i="20"/>
  <c r="H160" i="20"/>
  <c r="H201" i="20"/>
  <c r="C35" i="22"/>
  <c r="H90" i="20"/>
  <c r="H184" i="20"/>
  <c r="H15" i="20"/>
  <c r="H73" i="20"/>
  <c r="H127" i="20"/>
  <c r="H150" i="20"/>
  <c r="H195" i="20"/>
  <c r="H78" i="20"/>
  <c r="H166" i="20"/>
  <c r="H198" i="20"/>
  <c r="H57" i="20"/>
  <c r="H124" i="20"/>
  <c r="H192" i="20"/>
  <c r="J48" i="18"/>
  <c r="J54" i="18"/>
  <c r="H84" i="20"/>
  <c r="H87" i="20"/>
  <c r="H95" i="20"/>
  <c r="H113" i="20"/>
  <c r="H121" i="20"/>
  <c r="H130" i="20"/>
  <c r="H144" i="20"/>
  <c r="H174" i="20"/>
  <c r="H189" i="20"/>
  <c r="J31" i="13"/>
  <c r="J34" i="13"/>
  <c r="J27" i="13"/>
  <c r="J24" i="13"/>
  <c r="J28" i="18"/>
  <c r="J25" i="18"/>
  <c r="J22" i="18"/>
  <c r="J15" i="18"/>
  <c r="J7" i="18"/>
  <c r="J12" i="18"/>
  <c r="J5" i="13"/>
  <c r="J21" i="13"/>
  <c r="J37" i="13"/>
  <c r="C33" i="22" l="1"/>
  <c r="C44" i="22"/>
  <c r="C43" i="22"/>
  <c r="C42" i="22"/>
  <c r="C41" i="22"/>
  <c r="C40" i="22"/>
  <c r="C39" i="22"/>
  <c r="C21" i="22"/>
  <c r="H108" i="20"/>
  <c r="C38" i="22"/>
  <c r="H219" i="20"/>
  <c r="J28" i="13"/>
  <c r="C8" i="22" s="1"/>
  <c r="J16" i="18"/>
  <c r="C10" i="22" s="1"/>
  <c r="J52" i="12" l="1"/>
  <c r="J47" i="12"/>
  <c r="J37" i="12"/>
  <c r="J42" i="12"/>
  <c r="H116" i="20" l="1"/>
  <c r="H145" i="20" s="1"/>
  <c r="H163" i="20"/>
  <c r="H181" i="20" s="1"/>
  <c r="C32" i="22" l="1"/>
  <c r="J63" i="12"/>
  <c r="J64" i="12" s="1"/>
  <c r="J57" i="12"/>
  <c r="J58" i="12" s="1"/>
  <c r="C16" i="22" s="1"/>
  <c r="C17" i="22" l="1"/>
  <c r="H38" i="20"/>
  <c r="C28" i="22" s="1"/>
  <c r="H32" i="20"/>
  <c r="C26" i="22" s="1"/>
  <c r="J45" i="18" l="1"/>
  <c r="J42" i="18"/>
  <c r="J32" i="18"/>
  <c r="J19" i="18"/>
  <c r="J29" i="18" s="1"/>
  <c r="C11" i="22" s="1"/>
  <c r="H10" i="20" l="1"/>
  <c r="C20" i="22" s="1"/>
  <c r="H18" i="20"/>
  <c r="C22" i="22" s="1"/>
  <c r="H54" i="20"/>
  <c r="C31" i="22" s="1"/>
  <c r="H7" i="20"/>
  <c r="H27" i="20"/>
  <c r="C25" i="22" s="1"/>
  <c r="H24" i="20"/>
  <c r="C24" i="22" s="1"/>
  <c r="H21" i="20"/>
  <c r="C23" i="22" s="1"/>
  <c r="C19" i="22" l="1"/>
  <c r="H39" i="20"/>
  <c r="H49" i="20"/>
  <c r="C30" i="22" s="1"/>
  <c r="H44" i="20"/>
  <c r="J25" i="12"/>
  <c r="J31" i="12"/>
  <c r="J20" i="12"/>
  <c r="J28" i="12"/>
  <c r="J38" i="18"/>
  <c r="J35" i="18"/>
  <c r="C29" i="22" l="1"/>
  <c r="H70" i="20"/>
  <c r="H253" i="20" s="1"/>
  <c r="J17" i="12"/>
  <c r="C14" i="22" s="1"/>
  <c r="J32" i="12"/>
  <c r="J39" i="18"/>
  <c r="C12" i="22" s="1"/>
  <c r="J87" i="12" l="1"/>
  <c r="C15" i="22"/>
  <c r="J38" i="13"/>
  <c r="C9" i="22" s="1"/>
  <c r="J17" i="13"/>
  <c r="J11" i="13"/>
  <c r="J8" i="13"/>
  <c r="J55" i="18" l="1"/>
  <c r="C13" i="22" l="1"/>
  <c r="J72" i="18"/>
  <c r="J18" i="13"/>
  <c r="J50" i="13" s="1"/>
  <c r="C7" i="22" l="1"/>
  <c r="C53" i="22" s="1"/>
  <c r="D72" i="22" l="1"/>
  <c r="C54" i="22"/>
  <c r="C55" i="22" s="1"/>
  <c r="D69" i="22"/>
  <c r="D75" i="22"/>
  <c r="D70" i="22"/>
  <c r="I73" i="12"/>
  <c r="I70" i="12"/>
  <c r="I76" i="12"/>
</calcChain>
</file>

<file path=xl/sharedStrings.xml><?xml version="1.0" encoding="utf-8"?>
<sst xmlns="http://schemas.openxmlformats.org/spreadsheetml/2006/main" count="1391" uniqueCount="719">
  <si>
    <t>ANNEX NO 1: WORK PACKAGES AND FINANCIAL PROPOSAL</t>
  </si>
  <si>
    <t>TOTAL CONTRACT PRICE</t>
  </si>
  <si>
    <t>Item</t>
  </si>
  <si>
    <t>Item description</t>
  </si>
  <si>
    <t>Total cost
(excl. VAT), EUR</t>
  </si>
  <si>
    <t>Inception report</t>
  </si>
  <si>
    <t>Initial assessment of Global Rail Baltica project</t>
  </si>
  <si>
    <t>AsBo assessment services for Rail Baltica railway line Design Section "Rapla - Pärnu"</t>
  </si>
  <si>
    <t>AsBo assessment services for Rail Baltica railway line Design Section "Tallinn - Rapla"</t>
  </si>
  <si>
    <t>AsBo assessment services for Rail Baltica railway line Design Section "Pärnu - EE/LV border"</t>
  </si>
  <si>
    <t>AsBo assessment services for Rail Baltica railway line Design Section "Mainline through Riga"</t>
  </si>
  <si>
    <t>AsBo assessment services for Rail Baltica railway line Design Section "Vangaži - Salaspils - Misa"</t>
  </si>
  <si>
    <t>AsBo assessment services for Rail Baltica railway line Design Section "EE/LV border - Vangaži"</t>
  </si>
  <si>
    <t>AsBo assessment services for Rail Baltica railway line Design Section "Misa - LV/LT Border"</t>
  </si>
  <si>
    <t>AsBo assessment services for Rail Baltica railway line Design Section "Ramygala - Kaunas"</t>
  </si>
  <si>
    <t>AsBo assessment services for Rail Baltica railway line Design Section "LV/LT border-Ramygala"</t>
  </si>
  <si>
    <t>AsBo assessment services for Rail Baltica railway line Design Section"Kaunas - LT/PL Border''</t>
  </si>
  <si>
    <t>AsBo assessment services for Rail Baltica railway line Design Section "Kaunas - Vilnius''</t>
  </si>
  <si>
    <t>Assessment of Generic design of Energy subsystem</t>
  </si>
  <si>
    <t>AsBo assessment services for Rail Baltica local facility "Tallinn Ülemiste passenger station incl. terminal building and car loading facility"</t>
  </si>
  <si>
    <t>AsBo assessment services for Rail Baltica local facility "Pärnu passenger terminal building"</t>
  </si>
  <si>
    <t>AsBo assessment services for Rail Baltica local facility "Muuga freight terminal including public access freight station and rolling stock maintenance depot"</t>
  </si>
  <si>
    <t>AsBo assessment services for Rail Baltica local facility "Ülemiste (Rae) rolling stock maintenance facility"</t>
  </si>
  <si>
    <t>AsBo assessment services for Rail Baltica local facility "Tallinn infrastructure maintenance facility"</t>
  </si>
  <si>
    <t>AsBo assessment services for Rail Baltica local facility "Pärnu infrastructure maintenance facility"</t>
  </si>
  <si>
    <t>AsBo assessment services for Rail Baltica local facility "Pärnu freight terminal"</t>
  </si>
  <si>
    <t>AsBo assessment services for Rail Baltica local facility ''Soodevahe dry port''</t>
  </si>
  <si>
    <t>AsBo assessment services for Rail Baltica local facility ''Rapla infrastructure maintenance base''</t>
  </si>
  <si>
    <t>AsBo assessment for Rail Baltica regional stations Estonia</t>
  </si>
  <si>
    <t>AsBo assessment services for Rail Baltica local facility "Skulte infrastructure maintenance facility"</t>
  </si>
  <si>
    <t>AsBo assessment services for Rail Baltica local facility "Iecava infrastructure maintenance facility (including Heavy Maintenance Depot)"</t>
  </si>
  <si>
    <t>AsBo assessment services for Rail Baltica local facility "Salaspils intermodal terminal"</t>
  </si>
  <si>
    <t>AsBo assessment services for Rail Baltica local facility "Rolling stock depot in Riga area 1"</t>
  </si>
  <si>
    <t>AsBo assessment services for Rail Baltica local facility ''Rolling stock depot in Riga area 2''</t>
  </si>
  <si>
    <t>AsBo assessment services for Rail Baltica local facility "Rīga Central Station section including station facilities"</t>
  </si>
  <si>
    <t>AsBo assessment services for Rail Baltica local facility "Rīga airport (RIX) station section including station facilities and RIX cargo yard"</t>
  </si>
  <si>
    <t>AsBo assessment services for Rail Baltica local facility "Adaži military station" (optional)</t>
  </si>
  <si>
    <t>AsBo assessment for Rail Baltica regional stations Latvia</t>
  </si>
  <si>
    <t>AsBo assessment services for Rail Baltica local facility "Panevežys passenger terminal building"</t>
  </si>
  <si>
    <t>AsBo assessment services for Rail Baltica local facility "Panevežys infrastructure maintenance facility"</t>
  </si>
  <si>
    <t>AsBo assessment services for Rail Baltica local facility "Kaunas infrastructure maintenance facility"</t>
  </si>
  <si>
    <t>AsBo assessment services for Rail Baltica local facility "Jonava freight station"</t>
  </si>
  <si>
    <t>AsBo assessment services for Rail Baltica local facility "Vilnius passenger station including terminal facilities"</t>
  </si>
  <si>
    <t>AsBo assessment services for Rail Baltica local facility "Kaunas Airport station"</t>
  </si>
  <si>
    <t>AsBo assessment services for Rail Baltica local facility "Panevežys freight terminal"</t>
  </si>
  <si>
    <t>AsBo assessment services for Rail Baltica local facility "Vilnius airport station"</t>
  </si>
  <si>
    <t>AsBo assessment for Rail Baltica regional stations Lithuania</t>
  </si>
  <si>
    <t>AsBo assessment of test train, test environment and operation procedures established for the purpose of performing dynamic integration testing of the railway system</t>
  </si>
  <si>
    <t>Safe integration for 1st operating section (Estonia, Mainlines)</t>
  </si>
  <si>
    <t>Safe integration for 1st operating section (Latvia, Mainlines)</t>
  </si>
  <si>
    <t>Safe integration for 1st operating section (Lithuania, Mainlines)</t>
  </si>
  <si>
    <t>Remarks:</t>
  </si>
  <si>
    <t>Signature: ______________________________</t>
  </si>
  <si>
    <t>Date: [date of signing]</t>
  </si>
  <si>
    <t>Name: [name of the representative of the Tenderer]</t>
  </si>
  <si>
    <t>Position: [position of the representative of the Tenderer]</t>
  </si>
  <si>
    <t xml:space="preserve">Compliance with deliverables pricing requirements </t>
  </si>
  <si>
    <t>Deliverable</t>
  </si>
  <si>
    <t>Total costs</t>
  </si>
  <si>
    <t>%</t>
  </si>
  <si>
    <t>Price weight</t>
  </si>
  <si>
    <t>Inception report and initial assessment of Rail Baltica Global project</t>
  </si>
  <si>
    <t>Technical Design assessment of infrastructure subsystem (including 1520 mm lines)</t>
  </si>
  <si>
    <t>Final safety assessment (construction and testing stage) of infrastructure subsystem (including 1520 mm lines)</t>
  </si>
  <si>
    <t>Application Design safety assessment of Energy subsystem</t>
  </si>
  <si>
    <t>Final safety assessment (construction and testing stage) of Energy subsystem</t>
  </si>
  <si>
    <t>Safe integration for operating section</t>
  </si>
  <si>
    <t>Railway related elements and operation of construction works facilities implemented for the storage and the transportation of goods and machinery to the construction site</t>
  </si>
  <si>
    <t>INCEPTION REPORT PRICE</t>
  </si>
  <si>
    <t>WP1 - Inception Report</t>
  </si>
  <si>
    <t>No</t>
  </si>
  <si>
    <t>Position</t>
  </si>
  <si>
    <t>Name</t>
  </si>
  <si>
    <t>Hourly rate</t>
  </si>
  <si>
    <t>No of hours</t>
  </si>
  <si>
    <t>Total fee (excl. VAT), EUR</t>
  </si>
  <si>
    <t>Inception Report (WP Nr.1)</t>
  </si>
  <si>
    <t>Proposed experts:</t>
  </si>
  <si>
    <t>Total</t>
  </si>
  <si>
    <r>
      <rPr>
        <b/>
        <sz val="11"/>
        <color rgb="FF000000"/>
        <rFont val="Myriad Pro"/>
        <family val="2"/>
      </rPr>
      <t xml:space="preserve">Note: </t>
    </r>
    <r>
      <rPr>
        <sz val="11"/>
        <color rgb="FF000000"/>
        <rFont val="Myriad Pro"/>
        <family val="2"/>
      </rPr>
      <t>Please indicate all other experts which will be involved in the execution of the Contract, if any</t>
    </r>
  </si>
  <si>
    <t>INITIAL ASSESSMENT OF RAIL BALTICA GLOBAL PROJECT</t>
  </si>
  <si>
    <t>WP 1.1 - Initial assessment of Rail Baltica Global Project</t>
  </si>
  <si>
    <t>Assessment Report (WP Nr.TBD)</t>
  </si>
  <si>
    <t>ENERGY SUBSYSTEM GENERIC DESIGN ASSESSMEN REPORT PRICE</t>
  </si>
  <si>
    <t>WP3.15 - Assessment of Generic Design for Energy Subsystem</t>
  </si>
  <si>
    <t>EE DESIGN SECTIONS PRICELIST</t>
  </si>
  <si>
    <t xml:space="preserve">Subsystem </t>
  </si>
  <si>
    <t>Design section name</t>
  </si>
  <si>
    <t>WP</t>
  </si>
  <si>
    <t>Design priority section  name</t>
  </si>
  <si>
    <t>WP-DPS</t>
  </si>
  <si>
    <t>WP-D</t>
  </si>
  <si>
    <t>Total cost (excl. VAT), EUR</t>
  </si>
  <si>
    <t>Generic price for advance assessment activity for the verification of CSM compliance at an intermediate version of the design (see cl. 6.5 of Technical Specification)</t>
  </si>
  <si>
    <t>Generic price for evaluation of separated structure (f.i., railway bridge) at Design Stage (see cl. 6.3.1 of Technical Specification)</t>
  </si>
  <si>
    <t>Generic price for evaluation of separated structure (f.i., railway bridge) at Construction Stage (see cl. 6.9.1 of Technical Specification)</t>
  </si>
  <si>
    <t>INF</t>
  </si>
  <si>
    <t>Rapla - Pärnu (DS1)</t>
  </si>
  <si>
    <t>WP 2.1</t>
  </si>
  <si>
    <t>Kohila (DPS1)</t>
  </si>
  <si>
    <t>WP 2.1.1</t>
  </si>
  <si>
    <t>WP 2.1.1.1.</t>
  </si>
  <si>
    <t>Technical Design assessment</t>
  </si>
  <si>
    <t>WP 2.1.1.2.</t>
  </si>
  <si>
    <t>Final safety assessment (Construction and testing)</t>
  </si>
  <si>
    <t xml:space="preserve">WP1 </t>
  </si>
  <si>
    <t xml:space="preserve">Total cost (excl. VAT) for Design Priority Section </t>
  </si>
  <si>
    <t xml:space="preserve">WP2 </t>
  </si>
  <si>
    <t>INF subsystem assessment</t>
  </si>
  <si>
    <t>Mälivere-Alu (DPS2)</t>
  </si>
  <si>
    <t>WP 2.1.2</t>
  </si>
  <si>
    <t>WP 2.1.2.1.</t>
  </si>
  <si>
    <t>WP3</t>
  </si>
  <si>
    <t>ENE subsystem assessment</t>
  </si>
  <si>
    <t>WP 2.1.2.2.</t>
  </si>
  <si>
    <t>WP4</t>
  </si>
  <si>
    <t>Assessment of system integration</t>
  </si>
  <si>
    <t>Work package cover all Design priority section deliverables (WP-D)</t>
  </si>
  <si>
    <t>Alu-Kärpla (DPS3)</t>
  </si>
  <si>
    <t>WP 2.1.3</t>
  </si>
  <si>
    <t>WP 2.1.3.1.</t>
  </si>
  <si>
    <t>Work package cover all initial work needed in Design priority section</t>
  </si>
  <si>
    <t>WP 2.1.3.2.</t>
  </si>
  <si>
    <t>Kärpla-Selja (DPS4)</t>
  </si>
  <si>
    <t>WP 2.1.4</t>
  </si>
  <si>
    <t>WP 2.1.4.1</t>
  </si>
  <si>
    <t>WP 2.1.4.2</t>
  </si>
  <si>
    <t>Selja-Tootsi (DPS5)</t>
  </si>
  <si>
    <t>WP 2.1.5</t>
  </si>
  <si>
    <t>WP 2.1.5.1</t>
  </si>
  <si>
    <t>WP 2.1.5.2</t>
  </si>
  <si>
    <t xml:space="preserve">Total cost (excl. VAT) for Design Section </t>
  </si>
  <si>
    <t>Tallinn - Rapla (DS2)</t>
  </si>
  <si>
    <t>WP 2.2</t>
  </si>
  <si>
    <t>Ülemiste-Kangru (DPS1)</t>
  </si>
  <si>
    <t>WP 2.2.1</t>
  </si>
  <si>
    <t>WP 2.2.1.1.</t>
  </si>
  <si>
    <t>WP 2.2.1.2.</t>
  </si>
  <si>
    <t>Kangru-Harju/Rapla county border (DPS2)</t>
  </si>
  <si>
    <t>WP 2.2.2</t>
  </si>
  <si>
    <t>WP 2.2.2.1.</t>
  </si>
  <si>
    <t>WP 2.2.2.2.</t>
  </si>
  <si>
    <t>Muuga-Soodevahe (DPS3)</t>
  </si>
  <si>
    <t>WP 2.2.3</t>
  </si>
  <si>
    <t>WP 2.2.3.1.</t>
  </si>
  <si>
    <t>WP 2.2.3.2.</t>
  </si>
  <si>
    <t>Pärnu - EE/LV border (DS3)</t>
  </si>
  <si>
    <t>WP 2.3</t>
  </si>
  <si>
    <t>Tootsi-Pärnu (DPS1)</t>
  </si>
  <si>
    <t>WP 2.3.1</t>
  </si>
  <si>
    <t>WP 2.3.1.1</t>
  </si>
  <si>
    <t>WP 2.3.1.2</t>
  </si>
  <si>
    <t>Saarde-Häädemeeste (DPS2)</t>
  </si>
  <si>
    <t>WP 2.3.2</t>
  </si>
  <si>
    <t>WP 2.3.2.1</t>
  </si>
  <si>
    <t>WP 2.3.2.2</t>
  </si>
  <si>
    <t>Häädemeeste-EE/LV border (DPS3)</t>
  </si>
  <si>
    <t>WP 2.3.3</t>
  </si>
  <si>
    <t>WP 2.3.3.1</t>
  </si>
  <si>
    <t>WP 2.3.3.2</t>
  </si>
  <si>
    <t>ENE</t>
  </si>
  <si>
    <t>WP 3.1</t>
  </si>
  <si>
    <t>WP 3.1.1.</t>
  </si>
  <si>
    <t>Application Design safety assessment</t>
  </si>
  <si>
    <t>WP 3.1.2</t>
  </si>
  <si>
    <t>Final safety assessment report (Construction and testing)</t>
  </si>
  <si>
    <t>WP 3.2</t>
  </si>
  <si>
    <t>WP 3.2.1</t>
  </si>
  <si>
    <t>WP 3.2.2</t>
  </si>
  <si>
    <t xml:space="preserve">Total cost (excl. VAT) for Design Section  </t>
  </si>
  <si>
    <t>WP 3.3</t>
  </si>
  <si>
    <t>WP 3.3.1</t>
  </si>
  <si>
    <t>WP 3.3.2</t>
  </si>
  <si>
    <t>INT</t>
  </si>
  <si>
    <t>ESTONIA</t>
  </si>
  <si>
    <t>WP 4.1</t>
  </si>
  <si>
    <t>Safe integration for 1st operating section</t>
  </si>
  <si>
    <t>WP 4.2</t>
  </si>
  <si>
    <t>Additional safe integration stage for commissioned operating sections</t>
  </si>
  <si>
    <t>Total cost (excl. VAT) for Estonia Design sections</t>
  </si>
  <si>
    <t>LV  DESIGN SECTIONS PRICELIST</t>
  </si>
  <si>
    <t>Mainline through Riga (DS1)</t>
  </si>
  <si>
    <t>WP 2.4</t>
  </si>
  <si>
    <t>Torņakalns - Imanta  (DPS1)</t>
  </si>
  <si>
    <t>WP 2.4.1</t>
  </si>
  <si>
    <t>WP 2.4.1.1.</t>
  </si>
  <si>
    <t>WP 2.4.1.2.</t>
  </si>
  <si>
    <t>WP 2.4.1.3.</t>
  </si>
  <si>
    <t>Technical Design assessment - 1520 mm scope</t>
  </si>
  <si>
    <t>WP 2.4.1.4.</t>
  </si>
  <si>
    <t>Final safety assessment (Construction and testing) - 1520 mm sccope</t>
  </si>
  <si>
    <t>Upeslejas - Rīga central station (DPS2)</t>
  </si>
  <si>
    <t>WP 2.4.2</t>
  </si>
  <si>
    <t>WP 2.4.2.1.</t>
  </si>
  <si>
    <t>WP 2.4.2.2.</t>
  </si>
  <si>
    <t>WP 2.4.2.3.</t>
  </si>
  <si>
    <t>WP 2.4.2.4.</t>
  </si>
  <si>
    <t>Rīga airport - Misa (DPS3)</t>
  </si>
  <si>
    <t>WP 2.4.3</t>
  </si>
  <si>
    <t>WP 2.4.3.1.</t>
  </si>
  <si>
    <t>WP 2.4.3.2.</t>
  </si>
  <si>
    <t>Vangaži - Salaspils – Misa (DS2)</t>
  </si>
  <si>
    <t>WP 2.5</t>
  </si>
  <si>
    <t>Vangaži - Nāgelmuiža (DPS1)</t>
  </si>
  <si>
    <t>WP 2.5.1</t>
  </si>
  <si>
    <t>WP 2.5.1.1.</t>
  </si>
  <si>
    <t>WP 2.5.1.2.</t>
  </si>
  <si>
    <t>Nāgelmuiža - Salaspils (DPS2)</t>
  </si>
  <si>
    <t>WP 2.5.2</t>
  </si>
  <si>
    <t>WP 2.5.2.1.</t>
  </si>
  <si>
    <t>WP 2.5.2.2.</t>
  </si>
  <si>
    <t>Daugava river dual bridge (DPS3)</t>
  </si>
  <si>
    <t>WP 2.5.3</t>
  </si>
  <si>
    <t>WP 2.5.3.1.</t>
  </si>
  <si>
    <t>WP 2.5.3.2.</t>
  </si>
  <si>
    <t>Bērzene - Misa (DPS4)</t>
  </si>
  <si>
    <t>WP 2.5.4</t>
  </si>
  <si>
    <t>WP 2.5.4.1.</t>
  </si>
  <si>
    <t>WP 2.5.4.2.</t>
  </si>
  <si>
    <t>EE/LV border – Vangaži (DS3)</t>
  </si>
  <si>
    <t>WP 2.6</t>
  </si>
  <si>
    <t>EE/LV border – Vitrupe (DPS1)</t>
  </si>
  <si>
    <t>WP 2.6.1</t>
  </si>
  <si>
    <t>WP 2.6.1.1.</t>
  </si>
  <si>
    <t>WP 2.6.1.2.</t>
  </si>
  <si>
    <t>Vitrupe - Skulte (DPS2)</t>
  </si>
  <si>
    <t>WP 2.6.2</t>
  </si>
  <si>
    <t>WP 2.6.2.1.</t>
  </si>
  <si>
    <t>WP 2.6.2.2.</t>
  </si>
  <si>
    <t>Skulte - Vangaži (DPS3)</t>
  </si>
  <si>
    <t>WP 2.6.3</t>
  </si>
  <si>
    <t>WP 2.6.3.1.</t>
  </si>
  <si>
    <t>WP 2.6.3.2.</t>
  </si>
  <si>
    <t>Misa - LV/LT Border (DS4)</t>
  </si>
  <si>
    <t>WP2.7</t>
  </si>
  <si>
    <t>Iecava municipality (DPS1)</t>
  </si>
  <si>
    <t>WP 2.7.1</t>
  </si>
  <si>
    <t>WP 2.7.1.1.</t>
  </si>
  <si>
    <t>WP 2.7.1.2.</t>
  </si>
  <si>
    <t>Iecava river bridge (DPS2)</t>
  </si>
  <si>
    <t>WP 2.7.2</t>
  </si>
  <si>
    <t>WP 2.7.2.1.</t>
  </si>
  <si>
    <t>WP 2.7.2.2.</t>
  </si>
  <si>
    <t>Bauska municipality (DPS3)</t>
  </si>
  <si>
    <t>WP 2.7.3</t>
  </si>
  <si>
    <t>WP 2.7.3.1.</t>
  </si>
  <si>
    <t>WP 2.7.3.2.</t>
  </si>
  <si>
    <t>Mēmele river bridge (DPS4)</t>
  </si>
  <si>
    <t>WP 2.7.4</t>
  </si>
  <si>
    <t>WP 2.7.4.1.</t>
  </si>
  <si>
    <t>WP 2.7.4.2.</t>
  </si>
  <si>
    <t>Grenctāle (DPS5)</t>
  </si>
  <si>
    <t>WP 2.7.5</t>
  </si>
  <si>
    <t>WP 2.7.5.1.</t>
  </si>
  <si>
    <t>WP 2.7.5.2.</t>
  </si>
  <si>
    <t>WP 3.4</t>
  </si>
  <si>
    <t>WP 3.4.1</t>
  </si>
  <si>
    <t>WP 3.4.2.</t>
  </si>
  <si>
    <t>WP 3.5</t>
  </si>
  <si>
    <t>WP 3.5.1.</t>
  </si>
  <si>
    <t>WP 3.5.2.</t>
  </si>
  <si>
    <t>WP 3.6</t>
  </si>
  <si>
    <t>WP 3.6.1.</t>
  </si>
  <si>
    <t>WP 3.6.2.</t>
  </si>
  <si>
    <t>WP 3.7</t>
  </si>
  <si>
    <t>WP 3.7.1.</t>
  </si>
  <si>
    <t>WP 3.7.2.</t>
  </si>
  <si>
    <t>LATVIA</t>
  </si>
  <si>
    <t>WP 4.3</t>
  </si>
  <si>
    <t>WP 4.4</t>
  </si>
  <si>
    <t>Total cost (excl. VAT) for Latvia Design sections</t>
  </si>
  <si>
    <t>LT  DESIGN SECTIONS PRICELIST</t>
  </si>
  <si>
    <t>Ramygala - Kaunas (DS1)</t>
  </si>
  <si>
    <t>WP 2.8</t>
  </si>
  <si>
    <t>Šveicarija-Kaunas (DPS1)</t>
  </si>
  <si>
    <t>WP 2.8.1</t>
  </si>
  <si>
    <t>WP 2.8.1.1</t>
  </si>
  <si>
    <t>WP 2.8.1.2</t>
  </si>
  <si>
    <t>WP 2.8.1.3</t>
  </si>
  <si>
    <t>WP 2.8.1.4</t>
  </si>
  <si>
    <t>Žeimiai-Šveicarija (DPS2)</t>
  </si>
  <si>
    <t>WP 2.8.2</t>
  </si>
  <si>
    <t>WP 2.8.2.1</t>
  </si>
  <si>
    <t>WP 2.8.2.2</t>
  </si>
  <si>
    <t>Šėta-Žeimiai (DPS3)</t>
  </si>
  <si>
    <t>WP 2.8.3</t>
  </si>
  <si>
    <t>WP 2.8.3.1</t>
  </si>
  <si>
    <t>WP 2.8.3.2</t>
  </si>
  <si>
    <t>Ramygala-Šėta (DPS4)</t>
  </si>
  <si>
    <t>WP 2.8.4</t>
  </si>
  <si>
    <t>WP 2.8.4.1</t>
  </si>
  <si>
    <t>WP 2.8.4.2</t>
  </si>
  <si>
    <t>LV/LT border-Ramygala (DS2)</t>
  </si>
  <si>
    <t>WP 2.9</t>
  </si>
  <si>
    <t>Berčiūnai-Ramygala (DPS1)</t>
  </si>
  <si>
    <t>WP 2.9.1</t>
  </si>
  <si>
    <t>WP 2.9.1.1</t>
  </si>
  <si>
    <t>WP 2.9.1.2</t>
  </si>
  <si>
    <t>Joniškėlis-Berčiūnai (DPS2)</t>
  </si>
  <si>
    <t>WP 2.9.2</t>
  </si>
  <si>
    <t>WP 2.9.2.1</t>
  </si>
  <si>
    <t>WP 2.9.2.2</t>
  </si>
  <si>
    <t>WP 2.9.2.3</t>
  </si>
  <si>
    <t>WP 2.9.2.4</t>
  </si>
  <si>
    <t>Vaškai-Joniškėlis (DPS3)</t>
  </si>
  <si>
    <t>WP 2.9.3</t>
  </si>
  <si>
    <t>WP 2.9.3.1</t>
  </si>
  <si>
    <t>WP 2.9.3.2</t>
  </si>
  <si>
    <t>LV/LT border-Vaškai (DPS4)</t>
  </si>
  <si>
    <t>WP 2.9.4</t>
  </si>
  <si>
    <t>WP 2.9.4.1</t>
  </si>
  <si>
    <t>WP 2.9.4.2</t>
  </si>
  <si>
    <t>WP 2.10</t>
  </si>
  <si>
    <t>Jiesia-Kaunas (DPS1)</t>
  </si>
  <si>
    <t>WP 2.10.1</t>
  </si>
  <si>
    <t>WP 2.10.1.1</t>
  </si>
  <si>
    <t>WP 2.10.1.2</t>
  </si>
  <si>
    <t>WP 2.10.1.3</t>
  </si>
  <si>
    <t>Kaunas - LT/PL Border (DS3)</t>
  </si>
  <si>
    <t>WP 2.10.1.4</t>
  </si>
  <si>
    <t>Kaunas-Palemonas (DPS2)</t>
  </si>
  <si>
    <t>WP 2.10.2</t>
  </si>
  <si>
    <t>WP 2.10.2.1</t>
  </si>
  <si>
    <t>WP 2.10.2.2</t>
  </si>
  <si>
    <t>WP 2.10.2.3</t>
  </si>
  <si>
    <t>WP 2.10.2.4</t>
  </si>
  <si>
    <t>Palemonas-Rokai (DPS3)</t>
  </si>
  <si>
    <t>WP 2.10.3</t>
  </si>
  <si>
    <t>WP 2.10.3.1</t>
  </si>
  <si>
    <t>WP 2.10.3.2</t>
  </si>
  <si>
    <t>WP 2.10.3.3</t>
  </si>
  <si>
    <t>WP 2.10.3.4</t>
  </si>
  <si>
    <t>Rokai-Jiesia (DPS4)</t>
  </si>
  <si>
    <t>WP 2.10.4</t>
  </si>
  <si>
    <t>WP 2.10.4.1</t>
  </si>
  <si>
    <t>Jiesia LT/PL Border (DPS5)</t>
  </si>
  <si>
    <t>WP 2.10.5</t>
  </si>
  <si>
    <t>WP 2.10.5.1</t>
  </si>
  <si>
    <t>WP 2.10.5.2</t>
  </si>
  <si>
    <t>WP 2.10.5.3</t>
  </si>
  <si>
    <t>WP 2.10.5.4</t>
  </si>
  <si>
    <t>Kaunas - Vilnius (DS4)</t>
  </si>
  <si>
    <t>WP 2.11</t>
  </si>
  <si>
    <t>Kaunas - Vilnius (DPS1)</t>
  </si>
  <si>
    <t>WP 2.11.1</t>
  </si>
  <si>
    <t>WP 2.11.2</t>
  </si>
  <si>
    <t>WP 2.11.3</t>
  </si>
  <si>
    <t>WP 2.11.4</t>
  </si>
  <si>
    <t>WP 3.8</t>
  </si>
  <si>
    <t>WP 3.8.1</t>
  </si>
  <si>
    <t>WP 3.8.2</t>
  </si>
  <si>
    <t>WP 3.9</t>
  </si>
  <si>
    <t>WP 3.9.1</t>
  </si>
  <si>
    <t>WP 3.9.2</t>
  </si>
  <si>
    <t>WP 3.10</t>
  </si>
  <si>
    <t>WP 3.10.1</t>
  </si>
  <si>
    <t>WP 3.10.2</t>
  </si>
  <si>
    <t>WP 3.11</t>
  </si>
  <si>
    <t>WP 3.11.1</t>
  </si>
  <si>
    <t>WP 3.11.2</t>
  </si>
  <si>
    <t>LITHUANIA</t>
  </si>
  <si>
    <t>WP 4.5</t>
  </si>
  <si>
    <t>WP 4.6</t>
  </si>
  <si>
    <t>Total cost (excl. VAT) for Lithuania Design Sections</t>
  </si>
  <si>
    <t>LOCAL FACILITIES PRICELIST</t>
  </si>
  <si>
    <t>Country</t>
  </si>
  <si>
    <t>Local facilities name</t>
  </si>
  <si>
    <t>WP 2.12</t>
  </si>
  <si>
    <t>Tallinn Ülemiste passenger station incl. terminal building and car loading facility</t>
  </si>
  <si>
    <t>WP 2.12.1</t>
  </si>
  <si>
    <t>WP 2.12.1.1</t>
  </si>
  <si>
    <t>WP 2.12.1.2</t>
  </si>
  <si>
    <t>WP 2.12.1.3</t>
  </si>
  <si>
    <t>WP 2.12.1.4</t>
  </si>
  <si>
    <t>Total cost (excl. VAT) for local facility</t>
  </si>
  <si>
    <t>Pärnu passenger terminal building</t>
  </si>
  <si>
    <t>WP 2.12.2</t>
  </si>
  <si>
    <t>WP 2.12.2.1</t>
  </si>
  <si>
    <t>WP 2.12.2.2</t>
  </si>
  <si>
    <t>Muuga freight terminal including rolling stock maintenance depot</t>
  </si>
  <si>
    <t>WP 2.12.3</t>
  </si>
  <si>
    <t>WP 2.12.3.1</t>
  </si>
  <si>
    <t>WP 2.12.3.2</t>
  </si>
  <si>
    <t>WP 2.12.3.3</t>
  </si>
  <si>
    <t>WP 2.12.3.4</t>
  </si>
  <si>
    <t>Ülemiste (Rae) rolling stock maintenance facility</t>
  </si>
  <si>
    <t>WP 2.12.4</t>
  </si>
  <si>
    <t>WP 2.12.4.1</t>
  </si>
  <si>
    <t>WP 2.12.4.2</t>
  </si>
  <si>
    <t>Tallinn infrastructure maintenance facility</t>
  </si>
  <si>
    <t>WP 2.12.5</t>
  </si>
  <si>
    <t>WP 2.12.5.1</t>
  </si>
  <si>
    <t>WP 2.12.5.2</t>
  </si>
  <si>
    <t>Pärnu infrastructure maintenance facility</t>
  </si>
  <si>
    <t>WP 2.12.6</t>
  </si>
  <si>
    <t>WP 2.12.6.1</t>
  </si>
  <si>
    <t>WP 2.12.6.2</t>
  </si>
  <si>
    <t>Pärnu freight terminal</t>
  </si>
  <si>
    <t>WP 2.12.7</t>
  </si>
  <si>
    <t>WP 2.12.7.1</t>
  </si>
  <si>
    <t>WP 2.12.7.2</t>
  </si>
  <si>
    <t>Soodevahe dry port</t>
  </si>
  <si>
    <t>WP 2.12.8</t>
  </si>
  <si>
    <t>WP 2.12.8.1</t>
  </si>
  <si>
    <t>WP 2.12.8.2</t>
  </si>
  <si>
    <t>WP 2.12.8.3</t>
  </si>
  <si>
    <t>WP 2.12.8.4</t>
  </si>
  <si>
    <t>Rapla infrastructure maintenance facility</t>
  </si>
  <si>
    <t>WP 2.12.9</t>
  </si>
  <si>
    <t>WP 2.12.9.1</t>
  </si>
  <si>
    <t>WP 2.12.9.2</t>
  </si>
  <si>
    <t>Regional stations/stops [1]</t>
  </si>
  <si>
    <t>WP 2.12.10</t>
  </si>
  <si>
    <t>WP 2.12.10.1</t>
  </si>
  <si>
    <t>WP 2.12.10.2</t>
  </si>
  <si>
    <t xml:space="preserve">Total cost (excl. VAT) for Local facilities in EE  </t>
  </si>
  <si>
    <t>WP 2.13</t>
  </si>
  <si>
    <t>Skulte infrastructure maintenance facility</t>
  </si>
  <si>
    <t>WP 2.13.1</t>
  </si>
  <si>
    <t>WP 2.13.1.1</t>
  </si>
  <si>
    <t>WP 2.13.1.2</t>
  </si>
  <si>
    <t>WP 2.13.1.3</t>
  </si>
  <si>
    <t>WP 2.13.1.4</t>
  </si>
  <si>
    <t>Iecava infrastructure maintenance facility (including Heavy Maintenance Depot)</t>
  </si>
  <si>
    <t>WP 2.13.2</t>
  </si>
  <si>
    <t>WP 2.13.2.1</t>
  </si>
  <si>
    <t>WP 2.13.2.2</t>
  </si>
  <si>
    <t>WP 2.13.2.3</t>
  </si>
  <si>
    <t>WP 2.13.2.4</t>
  </si>
  <si>
    <t>Salaspils intermodal terminal</t>
  </si>
  <si>
    <t>WP 2.13.3</t>
  </si>
  <si>
    <t>WP 2.13.3.1</t>
  </si>
  <si>
    <t>WP 2.13.3.2</t>
  </si>
  <si>
    <t>WP 2.13.3.3</t>
  </si>
  <si>
    <t>WP 2.13.3.4</t>
  </si>
  <si>
    <t>Rolling stock depot in Rigas area 1</t>
  </si>
  <si>
    <t>WP 2.13.4</t>
  </si>
  <si>
    <t>WP 2.13.4.1</t>
  </si>
  <si>
    <t>WP 2.13.4.2</t>
  </si>
  <si>
    <t xml:space="preserve">Rolling stock depot in Rigas area 2 </t>
  </si>
  <si>
    <t>WP 2.13.5</t>
  </si>
  <si>
    <t>WP 2.13.5.1</t>
  </si>
  <si>
    <t>WP 2.13.5.2</t>
  </si>
  <si>
    <t>RIX (incl. RIX cargo yard)</t>
  </si>
  <si>
    <t>WP 2.13.7</t>
  </si>
  <si>
    <t>WP 2.13.7.1</t>
  </si>
  <si>
    <t>WP 2.13.7.2</t>
  </si>
  <si>
    <t>Regional stations/stops [2]</t>
  </si>
  <si>
    <t>WP 2.13.8</t>
  </si>
  <si>
    <t>WP 2.13.8.1</t>
  </si>
  <si>
    <t>WP 2.13.8.2</t>
  </si>
  <si>
    <t>Adaži military station (optional)</t>
  </si>
  <si>
    <t>WP 2.13.9</t>
  </si>
  <si>
    <t>WP 2.13.9.1</t>
  </si>
  <si>
    <t>WP 2.13.9.2</t>
  </si>
  <si>
    <t>Total cost (excl. VAT) for Local facilities in LV</t>
  </si>
  <si>
    <t>WP 2.14</t>
  </si>
  <si>
    <t>Panevežys passenger terminal building</t>
  </si>
  <si>
    <t>WP 2.14.1</t>
  </si>
  <si>
    <t>WP 2.14.1.1</t>
  </si>
  <si>
    <t>WP 2.14.1.2</t>
  </si>
  <si>
    <t>WP 2.14.2</t>
  </si>
  <si>
    <t>WP 2.14.2.1</t>
  </si>
  <si>
    <t>WP 2.14.2.2</t>
  </si>
  <si>
    <t>WP 2.14.2.3</t>
  </si>
  <si>
    <t>WP 2.14.2.4</t>
  </si>
  <si>
    <t>Panevežys infrastructure maintenance facility</t>
  </si>
  <si>
    <t>WP 2.14.3</t>
  </si>
  <si>
    <t>WP 2.14.3.1</t>
  </si>
  <si>
    <t>WP 2.14.3.2</t>
  </si>
  <si>
    <t>Kaunas infrastructure maintenance facility</t>
  </si>
  <si>
    <t>WP 2.14.4</t>
  </si>
  <si>
    <t>WP 2.14.4.1</t>
  </si>
  <si>
    <t>WP 2.14 .4.2</t>
  </si>
  <si>
    <t>Jonava freight station</t>
  </si>
  <si>
    <t>WP 2.14.5</t>
  </si>
  <si>
    <t>WP 2.14.5.1</t>
  </si>
  <si>
    <t>WP 2.14.5.2</t>
  </si>
  <si>
    <t>Total cost (excl. VAT) for local facilitie</t>
  </si>
  <si>
    <t>WP 2.14.6</t>
  </si>
  <si>
    <t>WP 2.14.6.1</t>
  </si>
  <si>
    <t>WP 2.14.6.2</t>
  </si>
  <si>
    <t>Vilnius passenger station</t>
  </si>
  <si>
    <t>WP 2.14.7</t>
  </si>
  <si>
    <t>WP 2.14.7.1</t>
  </si>
  <si>
    <t>WP 2.14.7.2</t>
  </si>
  <si>
    <t>WP 2.14.7.3</t>
  </si>
  <si>
    <t>WP 2.14.7.4</t>
  </si>
  <si>
    <t>Kaunas Airport station</t>
  </si>
  <si>
    <t>WP 2.14.8</t>
  </si>
  <si>
    <t>WP 2.14.8.1</t>
  </si>
  <si>
    <t>WP 2.14.8.2</t>
  </si>
  <si>
    <t xml:space="preserve">Panevežys Freight terminal </t>
  </si>
  <si>
    <t>WP 2.14.9</t>
  </si>
  <si>
    <t>WP 2.14.9.1</t>
  </si>
  <si>
    <t>WP 2.14.9.2</t>
  </si>
  <si>
    <t>Vilnius airport station</t>
  </si>
  <si>
    <t>WP 2.14.10</t>
  </si>
  <si>
    <t>WP 2.14.10.1</t>
  </si>
  <si>
    <t>WP 2.14.10.2</t>
  </si>
  <si>
    <t>Regional stations/stops [3]</t>
  </si>
  <si>
    <t>WP 2.14.11</t>
  </si>
  <si>
    <t>WP 2.14.11.1</t>
  </si>
  <si>
    <t>WP 2.14.11.2</t>
  </si>
  <si>
    <t xml:space="preserve">Total cost (excl. VAT) for Local  facilities in LT </t>
  </si>
  <si>
    <t>WP 3.12</t>
  </si>
  <si>
    <t>WP 3.12 .1</t>
  </si>
  <si>
    <t>WP 3.12.1.2</t>
  </si>
  <si>
    <t>WP 3.12 .2</t>
  </si>
  <si>
    <t>WP 3.12.2.1</t>
  </si>
  <si>
    <t>WP 3.12.2.2</t>
  </si>
  <si>
    <t>WP 3.12 .3</t>
  </si>
  <si>
    <t>WP  3.12.3.1</t>
  </si>
  <si>
    <t>WP 3.12.3.2</t>
  </si>
  <si>
    <t>Ülemiste rolling stock maintenance depot</t>
  </si>
  <si>
    <t>WP 3.12 .4</t>
  </si>
  <si>
    <t>WP  3.12.4.1</t>
  </si>
  <si>
    <t>WP  3.12.4.2</t>
  </si>
  <si>
    <t>WP 3.12 .5</t>
  </si>
  <si>
    <t>WP 3.12.5.1</t>
  </si>
  <si>
    <t>WP 3.12.5.2</t>
  </si>
  <si>
    <t>WP 3.12 .6</t>
  </si>
  <si>
    <t>WP 3.12.6.1</t>
  </si>
  <si>
    <t>WP 3.12.6.2</t>
  </si>
  <si>
    <t>WP 3.12 .7</t>
  </si>
  <si>
    <t>WP 3.12.7.1</t>
  </si>
  <si>
    <t>WP 3.12.7.2</t>
  </si>
  <si>
    <t>WP 3.12 .8</t>
  </si>
  <si>
    <t>WP 3.12.8.1</t>
  </si>
  <si>
    <t>WP 3.12.8.2</t>
  </si>
  <si>
    <t>WP 3.12 .9</t>
  </si>
  <si>
    <t>WP 3.12.9.1</t>
  </si>
  <si>
    <t>WP 3.12.9.2</t>
  </si>
  <si>
    <t>WP 3.12.10</t>
  </si>
  <si>
    <t>WP 3.12.10.1</t>
  </si>
  <si>
    <t>WP 3.12.10.2</t>
  </si>
  <si>
    <t>Total cost (excl. VAT) for Local facilities in EE</t>
  </si>
  <si>
    <t>WP 3.13</t>
  </si>
  <si>
    <t>WP 3.13.1</t>
  </si>
  <si>
    <t>WP 3.11.1.1</t>
  </si>
  <si>
    <t>WP 3.11.1.2</t>
  </si>
  <si>
    <t>WP 3.13.2</t>
  </si>
  <si>
    <t>WP 3.13.2.1</t>
  </si>
  <si>
    <t>WP 3.13.2.2</t>
  </si>
  <si>
    <t>WP 3.13.3</t>
  </si>
  <si>
    <t>WP  3.13.3.1</t>
  </si>
  <si>
    <t>WP  3.13.3.2</t>
  </si>
  <si>
    <t>WP 3.13.4</t>
  </si>
  <si>
    <t>WP  3.13.4.1</t>
  </si>
  <si>
    <t>WP  3.13.4.2</t>
  </si>
  <si>
    <t xml:space="preserve">WP 3.13.5 </t>
  </si>
  <si>
    <t>WP  3.13.5.1</t>
  </si>
  <si>
    <t>WP  3.13.5.2</t>
  </si>
  <si>
    <t>Riga Central Station</t>
  </si>
  <si>
    <t>WP 3.13 .7</t>
  </si>
  <si>
    <t>WP 3.13.7.1</t>
  </si>
  <si>
    <t>WP 3.13.7.2</t>
  </si>
  <si>
    <t>WP 3.13.8</t>
  </si>
  <si>
    <t>WP 3.13.8.1</t>
  </si>
  <si>
    <t>WP 3.13.8.2</t>
  </si>
  <si>
    <t>WP 3.13.9</t>
  </si>
  <si>
    <t>WP 3.13.9.1</t>
  </si>
  <si>
    <t>WP 3.13.9.2</t>
  </si>
  <si>
    <t>WP 3.14</t>
  </si>
  <si>
    <t>WP 3.14.1</t>
  </si>
  <si>
    <t>WP 3.14.1.1</t>
  </si>
  <si>
    <t>WP 3.14.1.2</t>
  </si>
  <si>
    <t>WP 3.14.2</t>
  </si>
  <si>
    <t>WP 3.14.2.1</t>
  </si>
  <si>
    <t>WP 3.14.2.2</t>
  </si>
  <si>
    <t>WP 3.14.3</t>
  </si>
  <si>
    <t>WP 3.14.3.1</t>
  </si>
  <si>
    <t>WP 3.14.3.2</t>
  </si>
  <si>
    <t>WP 3.14.4</t>
  </si>
  <si>
    <t>WP 3.14.4.1</t>
  </si>
  <si>
    <t>WP 3.14.4.2</t>
  </si>
  <si>
    <t>WP 3.14.5</t>
  </si>
  <si>
    <t>WP 3.14.5.1</t>
  </si>
  <si>
    <t>WP 3.14.5.2</t>
  </si>
  <si>
    <t>WP 3.14.6</t>
  </si>
  <si>
    <t>WP 3.14.6.1</t>
  </si>
  <si>
    <t>WP 3.14.6.2</t>
  </si>
  <si>
    <t>WP 3.14.7</t>
  </si>
  <si>
    <t>WP 3.14.7.1</t>
  </si>
  <si>
    <t>WP 3.14.7.2</t>
  </si>
  <si>
    <t>WP 3.14.8</t>
  </si>
  <si>
    <t>WP 3.14.8.1</t>
  </si>
  <si>
    <t>WP 3.14.8.2</t>
  </si>
  <si>
    <t>WP 3.14.9</t>
  </si>
  <si>
    <t>WP 3.14.9.1</t>
  </si>
  <si>
    <t>WP 3.14.9.2</t>
  </si>
  <si>
    <t>WP 3.14.10</t>
  </si>
  <si>
    <t>WP 3.14.10.1</t>
  </si>
  <si>
    <t>WP 3.14.10.2</t>
  </si>
  <si>
    <t>WP 3.14.11</t>
  </si>
  <si>
    <t>WP 3.14.11.1</t>
  </si>
  <si>
    <t>WP 3.14.11.2</t>
  </si>
  <si>
    <t>Total cost (excl. VAT) for Local Facilities in LT</t>
  </si>
  <si>
    <t>WP 4.12</t>
  </si>
  <si>
    <t>WP 4.12.1</t>
  </si>
  <si>
    <t>Safe integration for operating facility</t>
  </si>
  <si>
    <t>WP 4.12.2</t>
  </si>
  <si>
    <t>WP 4.12.3</t>
  </si>
  <si>
    <t>WP 4.12.4</t>
  </si>
  <si>
    <t>WP 4.12.5</t>
  </si>
  <si>
    <t>WP 4.12.6</t>
  </si>
  <si>
    <t>WP 4.12.7</t>
  </si>
  <si>
    <t>WP 4.12.8</t>
  </si>
  <si>
    <t>WP 4.12.9</t>
  </si>
  <si>
    <t>WP 4.12.10</t>
  </si>
  <si>
    <t>Total cost (excl. VAT) for local facilities in EE</t>
  </si>
  <si>
    <t>WP 4.13</t>
  </si>
  <si>
    <t>WP 4.13.1</t>
  </si>
  <si>
    <t>WP 4.13.2</t>
  </si>
  <si>
    <t>WP 4.13.3</t>
  </si>
  <si>
    <t>WP 4.13.4</t>
  </si>
  <si>
    <t xml:space="preserve">WP 4.13.5 </t>
  </si>
  <si>
    <t>Rīga Central station</t>
  </si>
  <si>
    <t>WP 4.13.6</t>
  </si>
  <si>
    <t>WP 4.13.7</t>
  </si>
  <si>
    <t>WP 4.13.8</t>
  </si>
  <si>
    <t>WP 4.13.9</t>
  </si>
  <si>
    <t>WP 4.14</t>
  </si>
  <si>
    <t>WP 4.14.1</t>
  </si>
  <si>
    <t>WP 4.14.2</t>
  </si>
  <si>
    <t>WP 4.14.3</t>
  </si>
  <si>
    <t>WP 4.14.4</t>
  </si>
  <si>
    <t>WP 4.14.5</t>
  </si>
  <si>
    <t>WP 4.14.6</t>
  </si>
  <si>
    <t>WP 4.14.7</t>
  </si>
  <si>
    <t>WP 4.14.8</t>
  </si>
  <si>
    <t>WP 4.14.9</t>
  </si>
  <si>
    <t>WP 4.14.10</t>
  </si>
  <si>
    <t>WP 4.14.11</t>
  </si>
  <si>
    <t>Total cost (excl. VAT) in Local facilities in LT</t>
  </si>
  <si>
    <t>Total cost (excl. VAT) for Local facilities</t>
  </si>
  <si>
    <t>[1] Price shall be offered for assessment of following list of stations: Assaku, Luige, Saku, Kurtna, Kohila, Rapla, Järvakandi, Kaisma, Tootsi, Kilksama (Urge), Surju, Häädemeeste.</t>
  </si>
  <si>
    <t>[2] Price shall be offered for assessment of following list of stations: Salacgrīva, Skulte, Tūja Vangaži, Saurieši, Acone, Slāvu tilts, Torņakalns, Āgenskalns (on 1520 network only), Zasulauks, Imanta, Jaunmārupe, Olaine, Ķekava, Iecava, Bauska, Baldone, Salaspils.</t>
  </si>
  <si>
    <t>Example of WP detailed calculation. IMPORTANT: All WPs mentioned in this document shall be calculated in similar way. AsBo can suggest it own template, but all parameters required by this table shall remain.</t>
  </si>
  <si>
    <r>
      <t xml:space="preserve">WORK PACKAGE - DELIVERABLES DETAILED CALCULATION </t>
    </r>
    <r>
      <rPr>
        <b/>
        <sz val="12"/>
        <color rgb="FFFF0000"/>
        <rFont val="Calibri"/>
        <family val="2"/>
        <charset val="186"/>
        <scheme val="minor"/>
      </rPr>
      <t>(WP2.1 - DS1)</t>
    </r>
  </si>
  <si>
    <r>
      <t xml:space="preserve">Name: </t>
    </r>
    <r>
      <rPr>
        <b/>
        <sz val="11"/>
        <color rgb="FFFF0000"/>
        <rFont val="Myriad Pro"/>
        <family val="2"/>
      </rPr>
      <t>WP2.1.1 (DS1) Estonia Design Section INF</t>
    </r>
  </si>
  <si>
    <t>Deliverable (WP-D)  (Inception Report or Technical Design Assessment Report or Final Assessment Report or Generic Design Assessment Report or Application Design Assessment Report or Safe Integration Assessment Report or Additional Safe Integration Report) (WP Nr. )</t>
  </si>
  <si>
    <t>Assessment of Technical Design</t>
  </si>
  <si>
    <t>Final assessment (incl. Construction and testing phase)</t>
  </si>
  <si>
    <t>Project Leader</t>
  </si>
  <si>
    <t>TBD</t>
  </si>
  <si>
    <t>Lead Assessor for generic railway system</t>
  </si>
  <si>
    <t>Lead Assessor for safe integration</t>
  </si>
  <si>
    <t>Lead Assessor for operation and maintenance</t>
  </si>
  <si>
    <t>Leading Quality Assessor</t>
  </si>
  <si>
    <t>Deputy Project Leader</t>
  </si>
  <si>
    <t>Documentation Manager</t>
  </si>
  <si>
    <t>Key Technical Expert in railway infrastructure</t>
  </si>
  <si>
    <t>Key Technical Expert in railway superstructures</t>
  </si>
  <si>
    <t>Key Technical Expert in energy systems</t>
  </si>
  <si>
    <t>Key Technical Expert in fire and explosion safety</t>
  </si>
  <si>
    <t>Key Technical Expert in invironmental safety</t>
  </si>
  <si>
    <t>Key Technical Expert in EMC</t>
  </si>
  <si>
    <t>Quality Assessor</t>
  </si>
  <si>
    <t>Key Technical Expert in cybersecurity</t>
  </si>
  <si>
    <t>Total for Techn. Design:</t>
  </si>
  <si>
    <t>Total for Final Assessment:</t>
  </si>
  <si>
    <r>
      <rPr>
        <b/>
        <sz val="11"/>
        <color rgb="FF000000"/>
        <rFont val="Myriad Pro"/>
        <family val="2"/>
      </rPr>
      <t>Note:</t>
    </r>
    <r>
      <rPr>
        <sz val="11"/>
        <color rgb="FF000000"/>
        <rFont val="Myriad Pro"/>
        <family val="2"/>
      </rPr>
      <t xml:space="preserve"> Please indicate all other experts which will be involved in the execution of the Contract, if any</t>
    </r>
  </si>
  <si>
    <t>Undefinied scope of Work package assesment acording to Regulation 402/2013</t>
  </si>
  <si>
    <r>
      <t xml:space="preserve">Deliverable </t>
    </r>
    <r>
      <rPr>
        <sz val="11"/>
        <color rgb="FF000000"/>
        <rFont val="Myriad Pro"/>
        <family val="2"/>
      </rPr>
      <t>(Should be agreed during Contract)</t>
    </r>
  </si>
  <si>
    <t>Total:</t>
  </si>
  <si>
    <t>ASSESSMENT REPORT PRICE</t>
  </si>
  <si>
    <t>WP - AsBo assessment of test train, test environment and operation procedures established for the purpose of performing dynamic integration testing of the railway system</t>
  </si>
  <si>
    <t>Assessment Report (WP Nr.TBD )</t>
  </si>
  <si>
    <t>WP - Additional AsBo assessment of test train, test environment and operation procedures established for the purpose of performing dynamic integration testing of the railway system</t>
  </si>
  <si>
    <t>WP - Railway related elements and operation of construction works facilities implemented for the storage and the transportation of goods and machinery to the construction site</t>
  </si>
  <si>
    <t>[3] Regional stations/stops: Vilnius Airport station, New (Future) Airport station (railway stop) and freight station (near Žąsliai location), Kaišiadorys passenger station, Vievis station, Lentvaris station, Kaunas Airport (Neveronys) station, Jonava station (railway stop) 1, Jonava station (railway stop) 2 (Ručiūnai) incl. MM yard, Pasraučiai station, Anciškis station, Joniškėlis station, Vaškai station, Border passenger station (Senoji Radiškė), Mockava passenger-freight station (existing), Šeštokai passenger-freight station (existing) + MM yard, Kalvarija station, Marijampolė passenger-freight station (existing) + MM yard and new freight station on new RB line, Kazlų Rūda passenger-freight station (existing) + MM yard and new freight station on new RB line (possible, no final decision). (Full list to be confirmed.)</t>
  </si>
  <si>
    <t>Vilnius Intermodal Terminal (reconstruction),
Vilnius 1435 mm gauge marshaling yard,
Vilnius rolling stock depot</t>
  </si>
  <si>
    <t>Kaunas Central station
Kaunas Rolling Stock Depot
Kaunas Marshalling Yard</t>
  </si>
  <si>
    <t>Hourly rate, EUR</t>
  </si>
  <si>
    <t>Advanced services for Infrastructure Work Packages listed in EE Design Sections pricelist, LV Design Sections pricelist, LT Design Sections pricelist and Local Facilities pricelist</t>
  </si>
  <si>
    <t>AsBo assessment services for Rail Baltica local facility "Kaunas Central station, Kaunas Rolling Stock Depot, Kaunas Marshalling Yard"</t>
  </si>
  <si>
    <t>AsBo assessment services for Rail Baltica local facility "Vilnius Intermodal Terminal (reconstruction), Vilnius 1435 mm gauge marshaling yard, Vilnius rolling stock depot"</t>
  </si>
  <si>
    <t xml:space="preserve">TOTAL GENERAL PRICE  (excl. VAT) </t>
  </si>
  <si>
    <t>ADDITIONAL COST (excl.VAT)</t>
  </si>
  <si>
    <t>TOTAL CONTRACT PRICE (excl.VAT)</t>
  </si>
  <si>
    <t>Unit amount (length in kilometres)</t>
  </si>
  <si>
    <t>Unit Price (km)</t>
  </si>
  <si>
    <t>UNDEFINIED SCOPE VARIATIONS KEY EXPERT HOURLY RATE (VARIATIONS)</t>
  </si>
  <si>
    <t>1. By submitting this Financial Proposal hereby we confirm that this Financial Proposal includes all fees and costs (including all costs related to the traveling) related to the performance of the AsBo services in accordance with the Technical Specification and the Contract of the open competition “ Assessment Body (AsBo) services for Rail Baltica Global Project”, id. No RBR 2021/3. We confirm that fees and costs which are not indicated separately are included in one or another of the indicated fees and costs.</t>
  </si>
  <si>
    <t>Not more than 5% of total General Price</t>
  </si>
  <si>
    <t>Not more than 35% of total General Price</t>
  </si>
  <si>
    <t>Not more than 30% of total General Price</t>
  </si>
  <si>
    <t>WP 3.4.3</t>
  </si>
  <si>
    <t>WP 3.4.4.</t>
  </si>
  <si>
    <t>Application Design safety assessment of 1520 mm lines</t>
  </si>
  <si>
    <t>Final safety assessment of 1520 mm lines (Construction and testing)</t>
  </si>
  <si>
    <t>WP 3.8.3</t>
  </si>
  <si>
    <t>WP 3.8.4</t>
  </si>
  <si>
    <t>WP 3.9.3</t>
  </si>
  <si>
    <t>WP 3.9.4</t>
  </si>
  <si>
    <t>WP 3.10.3</t>
  </si>
  <si>
    <t>WP 3.10.4</t>
  </si>
  <si>
    <t>WP 3.11.3</t>
  </si>
  <si>
    <t>WP 3.11.4</t>
  </si>
  <si>
    <t>WP 3.12.1.3</t>
  </si>
  <si>
    <t>WP 3.12.1.4</t>
  </si>
  <si>
    <t>WP  3.12.3.3</t>
  </si>
  <si>
    <t>WP 3.12.3.4</t>
  </si>
  <si>
    <t>WP 3.12.8.3</t>
  </si>
  <si>
    <t>WP 3.12.8.4</t>
  </si>
  <si>
    <t>WP 3.11.1.3</t>
  </si>
  <si>
    <t>WP 3.11.1.4</t>
  </si>
  <si>
    <t>WP 3.13.2.3</t>
  </si>
  <si>
    <t>WP 3.13.2.4</t>
  </si>
  <si>
    <t>WP  3.13.3.3</t>
  </si>
  <si>
    <t>WP  3.13.3.4</t>
  </si>
  <si>
    <t>WP 3.13.7.3</t>
  </si>
  <si>
    <t>WP 3.13.7.4</t>
  </si>
  <si>
    <t>WP 3.14.2.3</t>
  </si>
  <si>
    <t>WP 3.14.2.4</t>
  </si>
  <si>
    <t>WP 3.14.7.3</t>
  </si>
  <si>
    <t>WP 3.14.7.4</t>
  </si>
  <si>
    <t>INCEPTION REPORT, ENERGY SUBSYSTEM GENERIC DESIGN ASSESSMEN REPORT PRICE AND ADVANCED SERVICES PRICES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</si>
</sst>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164" formatCode="0.0"/>
    <numFmt numFmtId="165" formatCode="#,##0.00\ &quot;€&quot;"/>
  </numFmts>
  <fonts count="32" x14ac:knownFonts="1">
    <font>
      <sz val="11"/>
      <color theme="1"/>
      <name val="Calibri"/>
      <family val="2"/>
      <charset val="186"/>
      <scheme val="minor"/>
    </font>
    <font>
      <b/>
      <sz val="11"/>
      <color theme="1"/>
      <name val="Calibri"/>
      <family val="2"/>
      <charset val="186"/>
      <scheme val="minor"/>
    </font>
    <font>
      <b/>
      <sz val="10"/>
      <color theme="1"/>
      <name val="Calibri"/>
      <family val="2"/>
      <charset val="186"/>
      <scheme val="minor"/>
    </font>
    <font>
      <b/>
      <sz val="14"/>
      <color theme="1"/>
      <name val="Calibri"/>
      <family val="2"/>
      <charset val="186"/>
      <scheme val="minor"/>
    </font>
    <font>
      <b/>
      <sz val="12"/>
      <color theme="1"/>
      <name val="Calibri"/>
      <family val="2"/>
      <charset val="186"/>
      <scheme val="minor"/>
    </font>
    <font>
      <sz val="10"/>
      <color theme="1"/>
      <name val="Calibri"/>
      <family val="2"/>
      <charset val="186"/>
      <scheme val="minor"/>
    </font>
    <font>
      <sz val="11"/>
      <color theme="1"/>
      <name val="Calibri"/>
      <family val="2"/>
      <charset val="186"/>
    </font>
    <font>
      <b/>
      <sz val="14"/>
      <color rgb="FF000000"/>
      <name val="Calibri"/>
      <family val="2"/>
      <charset val="186"/>
    </font>
    <font>
      <b/>
      <sz val="11"/>
      <color theme="1"/>
      <name val="Calibri"/>
      <family val="2"/>
      <charset val="186"/>
    </font>
    <font>
      <sz val="12"/>
      <color rgb="FF000000"/>
      <name val="Calibri"/>
      <family val="2"/>
      <charset val="186"/>
    </font>
    <font>
      <b/>
      <sz val="13"/>
      <color rgb="FF000000"/>
      <name val="Calibri"/>
      <family val="2"/>
      <charset val="186"/>
    </font>
    <font>
      <i/>
      <sz val="11"/>
      <color theme="1"/>
      <name val="Calibri"/>
      <family val="2"/>
      <charset val="186"/>
      <scheme val="minor"/>
    </font>
    <font>
      <b/>
      <i/>
      <sz val="11"/>
      <color theme="1"/>
      <name val="Calibri"/>
      <family val="2"/>
      <charset val="186"/>
      <scheme val="minor"/>
    </font>
    <font>
      <b/>
      <sz val="10"/>
      <name val="Calibri"/>
      <family val="2"/>
      <charset val="186"/>
      <scheme val="minor"/>
    </font>
    <font>
      <b/>
      <i/>
      <sz val="11"/>
      <name val="Calibri"/>
      <family val="2"/>
      <charset val="186"/>
      <scheme val="minor"/>
    </font>
    <font>
      <b/>
      <sz val="11"/>
      <color rgb="FF000000"/>
      <name val="Myriad Pro"/>
      <family val="2"/>
    </font>
    <font>
      <sz val="11"/>
      <color rgb="FF000000"/>
      <name val="Myriad Pro"/>
      <family val="2"/>
    </font>
    <font>
      <b/>
      <sz val="22"/>
      <color theme="1"/>
      <name val="Calibri"/>
      <family val="2"/>
      <charset val="186"/>
      <scheme val="minor"/>
    </font>
    <font>
      <b/>
      <sz val="12"/>
      <name val="Calibri"/>
      <family val="2"/>
      <charset val="186"/>
      <scheme val="minor"/>
    </font>
    <font>
      <i/>
      <sz val="11"/>
      <color rgb="FF000000"/>
      <name val="Calibri"/>
      <family val="2"/>
      <charset val="186"/>
      <scheme val="minor"/>
    </font>
    <font>
      <sz val="10"/>
      <name val="Calibri"/>
      <family val="2"/>
      <charset val="186"/>
      <scheme val="minor"/>
    </font>
    <font>
      <b/>
      <sz val="14"/>
      <name val="Calibri"/>
      <family val="2"/>
      <charset val="186"/>
    </font>
    <font>
      <b/>
      <sz val="12"/>
      <color theme="1"/>
      <name val="Calibri"/>
      <family val="2"/>
      <charset val="186"/>
    </font>
    <font>
      <sz val="12"/>
      <name val="Calibri"/>
      <family val="2"/>
      <charset val="186"/>
    </font>
    <font>
      <b/>
      <sz val="10"/>
      <color rgb="FFFF0000"/>
      <name val="Calibri"/>
      <family val="2"/>
      <charset val="186"/>
      <scheme val="minor"/>
    </font>
    <font>
      <b/>
      <sz val="12"/>
      <color rgb="FFFF0000"/>
      <name val="Calibri"/>
      <family val="2"/>
      <charset val="186"/>
      <scheme val="minor"/>
    </font>
    <font>
      <b/>
      <sz val="11"/>
      <color rgb="FFFF0000"/>
      <name val="Myriad Pro"/>
      <family val="2"/>
    </font>
    <font>
      <sz val="11"/>
      <color theme="1"/>
      <name val="Myriad Pro"/>
      <family val="2"/>
    </font>
    <font>
      <b/>
      <sz val="11"/>
      <color rgb="FFFF0000"/>
      <name val="Calibri"/>
      <family val="2"/>
      <charset val="186"/>
      <scheme val="minor"/>
    </font>
    <font>
      <sz val="11"/>
      <color theme="1"/>
      <name val="Calibri"/>
      <family val="2"/>
      <charset val="186"/>
      <scheme val="minor"/>
    </font>
    <font>
      <b/>
      <sz val="10"/>
      <color rgb="FF000000"/>
      <name val="Calibri"/>
      <family val="2"/>
      <charset val="186"/>
      <scheme val="minor"/>
    </font>
    <font>
      <sz val="10"/>
      <color rgb="FF000000"/>
      <name val="Calibri"/>
      <family val="2"/>
      <charset val="186"/>
      <scheme val="minor"/>
    </font>
  </fonts>
  <fills count="7">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8"/>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right style="medium">
        <color rgb="FF000000"/>
      </right>
      <top style="medium">
        <color indexed="64"/>
      </top>
      <bottom style="medium">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rgb="FF000000"/>
      </right>
      <top style="double">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s>
  <cellStyleXfs count="2">
    <xf numFmtId="0" fontId="0" fillId="0" borderId="0"/>
    <xf numFmtId="9" fontId="29" fillId="0" borderId="0" applyFont="0" applyFill="0" applyBorder="0" applyAlignment="0" applyProtection="0"/>
  </cellStyleXfs>
  <cellXfs count="535">
    <xf numFmtId="0" fontId="0" fillId="0" borderId="0" xfId="0"/>
    <xf numFmtId="0" fontId="0" fillId="0" borderId="0" xfId="0" applyAlignment="1">
      <alignment vertical="center"/>
    </xf>
    <xf numFmtId="0" fontId="5" fillId="0" borderId="0" xfId="0" applyFont="1"/>
    <xf numFmtId="0" fontId="5" fillId="0" borderId="0" xfId="0" applyFont="1" applyBorder="1"/>
    <xf numFmtId="0" fontId="5" fillId="0" borderId="0" xfId="0" applyFont="1" applyFill="1" applyBorder="1"/>
    <xf numFmtId="0" fontId="5" fillId="0" borderId="1" xfId="0" applyNumberFormat="1" applyFont="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Border="1" applyAlignment="1">
      <alignment vertical="center" wrapText="1"/>
    </xf>
    <xf numFmtId="0" fontId="5" fillId="0" borderId="14" xfId="0" applyNumberFormat="1" applyFont="1" applyBorder="1" applyAlignment="1">
      <alignment horizontal="center" vertical="center" wrapText="1"/>
    </xf>
    <xf numFmtId="0" fontId="5" fillId="0" borderId="19" xfId="0" applyNumberFormat="1" applyFont="1" applyBorder="1" applyAlignment="1">
      <alignment horizontal="center" vertical="center" wrapText="1"/>
    </xf>
    <xf numFmtId="165" fontId="5" fillId="0" borderId="10" xfId="0" applyNumberFormat="1" applyFont="1" applyBorder="1" applyAlignment="1">
      <alignment horizontal="center" vertical="center"/>
    </xf>
    <xf numFmtId="165" fontId="5" fillId="0" borderId="12" xfId="0" applyNumberFormat="1" applyFont="1" applyBorder="1" applyAlignment="1">
      <alignment horizontal="center" vertical="center"/>
    </xf>
    <xf numFmtId="165" fontId="4" fillId="4" borderId="43" xfId="0" applyNumberFormat="1" applyFont="1" applyFill="1" applyBorder="1" applyAlignment="1">
      <alignment horizontal="center" vertical="center"/>
    </xf>
    <xf numFmtId="165" fontId="5" fillId="0" borderId="29" xfId="0" applyNumberFormat="1" applyFont="1" applyBorder="1" applyAlignment="1">
      <alignment horizontal="center" vertical="center"/>
    </xf>
    <xf numFmtId="165" fontId="4" fillId="2" borderId="44"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6" fillId="0" borderId="0" xfId="0" applyFont="1" applyAlignment="1">
      <alignment vertical="center"/>
    </xf>
    <xf numFmtId="0" fontId="6" fillId="0" borderId="0" xfId="0" applyFont="1" applyFill="1" applyAlignment="1">
      <alignment vertical="center"/>
    </xf>
    <xf numFmtId="0" fontId="8" fillId="3" borderId="1" xfId="0" applyFont="1" applyFill="1" applyBorder="1" applyAlignment="1">
      <alignment horizontal="center" vertical="center" wrapText="1"/>
    </xf>
    <xf numFmtId="0" fontId="9" fillId="0" borderId="1" xfId="0" applyFont="1" applyFill="1" applyBorder="1" applyAlignment="1">
      <alignment vertical="center"/>
    </xf>
    <xf numFmtId="0" fontId="10" fillId="0" borderId="1" xfId="0" applyFont="1" applyFill="1" applyBorder="1" applyAlignment="1">
      <alignment horizontal="left" vertical="center"/>
    </xf>
    <xf numFmtId="2" fontId="0" fillId="0" borderId="0" xfId="0" applyNumberFormat="1" applyBorder="1" applyAlignment="1">
      <alignment vertical="center"/>
    </xf>
    <xf numFmtId="0" fontId="12"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165" fontId="4" fillId="4" borderId="25" xfId="0" applyNumberFormat="1" applyFont="1" applyFill="1" applyBorder="1" applyAlignment="1">
      <alignment horizontal="center" vertical="center"/>
    </xf>
    <xf numFmtId="2" fontId="9" fillId="0" borderId="1" xfId="0" applyNumberFormat="1" applyFont="1" applyFill="1" applyBorder="1" applyAlignment="1">
      <alignment vertical="center" wrapText="1"/>
    </xf>
    <xf numFmtId="0" fontId="4" fillId="0" borderId="0" xfId="0" applyFont="1"/>
    <xf numFmtId="0" fontId="2" fillId="0" borderId="42" xfId="0" applyFont="1" applyFill="1" applyBorder="1" applyAlignment="1">
      <alignment horizontal="center" vertical="center" wrapText="1"/>
    </xf>
    <xf numFmtId="0" fontId="2" fillId="0" borderId="43" xfId="0" applyFont="1" applyFill="1" applyBorder="1" applyAlignment="1">
      <alignment horizontal="center" vertical="center" wrapText="1"/>
    </xf>
    <xf numFmtId="165" fontId="4" fillId="2" borderId="43" xfId="0" applyNumberFormat="1" applyFont="1" applyFill="1" applyBorder="1" applyAlignment="1">
      <alignment horizontal="center" vertical="center"/>
    </xf>
    <xf numFmtId="165" fontId="3" fillId="5" borderId="43" xfId="0" applyNumberFormat="1" applyFont="1" applyFill="1" applyBorder="1" applyAlignment="1">
      <alignment horizontal="center" vertical="center"/>
    </xf>
    <xf numFmtId="165" fontId="5" fillId="0" borderId="29" xfId="0" applyNumberFormat="1" applyFont="1" applyFill="1" applyBorder="1" applyAlignment="1">
      <alignment horizontal="center" vertical="center"/>
    </xf>
    <xf numFmtId="0" fontId="14" fillId="0" borderId="0" xfId="0" applyFont="1" applyAlignment="1">
      <alignment vertical="center"/>
    </xf>
    <xf numFmtId="0" fontId="16" fillId="0" borderId="56"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vertical="center" wrapText="1"/>
    </xf>
    <xf numFmtId="0" fontId="16" fillId="0" borderId="3" xfId="0" applyFont="1" applyBorder="1" applyAlignment="1">
      <alignment horizontal="center" vertical="center" wrapText="1"/>
    </xf>
    <xf numFmtId="165" fontId="16" fillId="0" borderId="3" xfId="0" applyNumberFormat="1" applyFont="1" applyBorder="1" applyAlignment="1">
      <alignment horizontal="center" vertical="center" wrapText="1"/>
    </xf>
    <xf numFmtId="165" fontId="4" fillId="2" borderId="25" xfId="0" applyNumberFormat="1" applyFont="1" applyFill="1" applyBorder="1" applyAlignment="1">
      <alignment horizontal="center" vertical="center"/>
    </xf>
    <xf numFmtId="165" fontId="4" fillId="2" borderId="5" xfId="0" applyNumberFormat="1" applyFont="1" applyFill="1" applyBorder="1" applyAlignment="1">
      <alignment horizontal="center" vertical="center"/>
    </xf>
    <xf numFmtId="165" fontId="4" fillId="2" borderId="61" xfId="0" applyNumberFormat="1" applyFont="1" applyFill="1" applyBorder="1" applyAlignment="1">
      <alignment horizontal="center" vertical="center"/>
    </xf>
    <xf numFmtId="0" fontId="5" fillId="0" borderId="48" xfId="0" applyFont="1" applyBorder="1" applyAlignment="1">
      <alignment horizontal="center" vertical="center" wrapText="1"/>
    </xf>
    <xf numFmtId="0" fontId="13" fillId="0" borderId="42" xfId="0" applyFont="1" applyBorder="1" applyAlignment="1">
      <alignment horizontal="center" vertical="center" wrapText="1"/>
    </xf>
    <xf numFmtId="164" fontId="5" fillId="0" borderId="0" xfId="0" applyNumberFormat="1" applyFont="1"/>
    <xf numFmtId="165" fontId="4" fillId="2" borderId="63"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5" fillId="0" borderId="14"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65" fontId="5" fillId="0" borderId="12" xfId="0" applyNumberFormat="1" applyFont="1" applyFill="1" applyBorder="1" applyAlignment="1">
      <alignment horizontal="center" vertical="center"/>
    </xf>
    <xf numFmtId="0" fontId="20" fillId="0" borderId="14" xfId="0" applyNumberFormat="1" applyFont="1" applyBorder="1" applyAlignment="1">
      <alignment horizontal="center" vertical="center" wrapText="1"/>
    </xf>
    <xf numFmtId="165" fontId="20" fillId="0" borderId="29" xfId="0" applyNumberFormat="1" applyFont="1" applyBorder="1" applyAlignment="1">
      <alignment horizontal="center" vertical="center"/>
    </xf>
    <xf numFmtId="0" fontId="20" fillId="0" borderId="1" xfId="0" applyNumberFormat="1" applyFont="1" applyBorder="1" applyAlignment="1">
      <alignment horizontal="center" vertical="center" wrapText="1"/>
    </xf>
    <xf numFmtId="165" fontId="18" fillId="4" borderId="43" xfId="0" applyNumberFormat="1" applyFont="1" applyFill="1" applyBorder="1" applyAlignment="1">
      <alignment horizontal="center" vertical="center"/>
    </xf>
    <xf numFmtId="165" fontId="20" fillId="0" borderId="12" xfId="0" applyNumberFormat="1" applyFont="1" applyBorder="1" applyAlignment="1">
      <alignment horizontal="center" vertical="center"/>
    </xf>
    <xf numFmtId="165" fontId="5" fillId="0" borderId="10" xfId="0" applyNumberFormat="1" applyFont="1" applyFill="1" applyBorder="1" applyAlignment="1">
      <alignment horizontal="center" vertical="center"/>
    </xf>
    <xf numFmtId="0" fontId="21" fillId="0" borderId="0" xfId="0" applyFont="1" applyAlignment="1">
      <alignment vertical="center"/>
    </xf>
    <xf numFmtId="0" fontId="22" fillId="0" borderId="0" xfId="0" applyFont="1" applyAlignment="1">
      <alignment vertical="center"/>
    </xf>
    <xf numFmtId="0" fontId="6" fillId="3" borderId="1" xfId="0" applyFont="1" applyFill="1" applyBorder="1" applyAlignment="1">
      <alignment horizontal="center" vertical="center" wrapText="1"/>
    </xf>
    <xf numFmtId="0" fontId="16" fillId="0" borderId="3" xfId="0" applyFont="1" applyFill="1" applyBorder="1" applyAlignment="1">
      <alignment vertical="center" wrapText="1"/>
    </xf>
    <xf numFmtId="2" fontId="23" fillId="0" borderId="1" xfId="0" applyNumberFormat="1" applyFont="1" applyFill="1" applyBorder="1" applyAlignment="1">
      <alignment vertical="center" wrapText="1"/>
    </xf>
    <xf numFmtId="0" fontId="15"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5" fillId="3" borderId="14"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0" borderId="42" xfId="0" applyFont="1" applyBorder="1" applyAlignment="1">
      <alignment horizontal="center" vertical="center" wrapText="1"/>
    </xf>
    <xf numFmtId="0" fontId="4" fillId="0" borderId="49" xfId="0" applyFont="1" applyBorder="1"/>
    <xf numFmtId="0" fontId="5" fillId="0" borderId="51" xfId="0" applyFont="1" applyBorder="1" applyAlignment="1">
      <alignment horizontal="center" vertical="center" wrapText="1"/>
    </xf>
    <xf numFmtId="0" fontId="5" fillId="0" borderId="33" xfId="0" applyFont="1" applyBorder="1" applyAlignment="1">
      <alignment horizontal="center" vertical="center" wrapText="1"/>
    </xf>
    <xf numFmtId="0" fontId="1" fillId="0" borderId="0" xfId="0" applyFont="1" applyFill="1" applyBorder="1" applyAlignment="1">
      <alignment horizontal="left" vertical="center" wrapText="1"/>
    </xf>
    <xf numFmtId="0" fontId="0" fillId="0" borderId="0" xfId="0" applyFont="1"/>
    <xf numFmtId="0" fontId="1" fillId="0" borderId="0" xfId="0" applyFont="1" applyFill="1" applyBorder="1" applyAlignment="1">
      <alignment horizontal="center" vertical="center" wrapText="1"/>
    </xf>
    <xf numFmtId="0" fontId="2" fillId="0" borderId="0" xfId="0" applyFont="1" applyBorder="1" applyAlignment="1">
      <alignment horizontal="center"/>
    </xf>
    <xf numFmtId="0" fontId="2" fillId="0" borderId="0" xfId="0" applyFont="1" applyFill="1" applyBorder="1" applyAlignment="1">
      <alignment horizontal="center"/>
    </xf>
    <xf numFmtId="0" fontId="5" fillId="0" borderId="24" xfId="0" applyNumberFormat="1" applyFont="1" applyBorder="1" applyAlignment="1">
      <alignment horizontal="center" vertical="center" wrapText="1"/>
    </xf>
    <xf numFmtId="165" fontId="5" fillId="0" borderId="25" xfId="0" applyNumberFormat="1" applyFont="1" applyBorder="1" applyAlignment="1">
      <alignment horizontal="center" vertical="center"/>
    </xf>
    <xf numFmtId="0" fontId="2" fillId="2" borderId="61" xfId="0" applyFont="1" applyFill="1" applyBorder="1" applyAlignment="1">
      <alignment horizontal="center" vertical="center" wrapText="1"/>
    </xf>
    <xf numFmtId="0" fontId="24" fillId="0" borderId="0" xfId="0" applyFont="1"/>
    <xf numFmtId="0" fontId="5" fillId="0" borderId="17" xfId="0" applyNumberFormat="1" applyFont="1" applyFill="1" applyBorder="1" applyAlignment="1">
      <alignment horizontal="center" vertical="center" wrapText="1"/>
    </xf>
    <xf numFmtId="0" fontId="5" fillId="0" borderId="17" xfId="0" applyNumberFormat="1" applyFont="1" applyBorder="1" applyAlignment="1">
      <alignment horizontal="center" vertical="center" wrapText="1"/>
    </xf>
    <xf numFmtId="165" fontId="5" fillId="0" borderId="68" xfId="0" applyNumberFormat="1" applyFont="1" applyBorder="1" applyAlignment="1">
      <alignment horizontal="center" vertical="center"/>
    </xf>
    <xf numFmtId="165" fontId="5" fillId="0" borderId="67" xfId="0" applyNumberFormat="1" applyFont="1" applyBorder="1" applyAlignment="1">
      <alignment horizontal="center" vertical="center"/>
    </xf>
    <xf numFmtId="165" fontId="2" fillId="0" borderId="29" xfId="0" applyNumberFormat="1" applyFont="1" applyBorder="1" applyAlignment="1">
      <alignment horizontal="center" vertical="center"/>
    </xf>
    <xf numFmtId="0" fontId="5" fillId="0" borderId="42" xfId="0" applyNumberFormat="1" applyFont="1" applyBorder="1" applyAlignment="1">
      <alignment horizontal="center" vertical="center" wrapText="1"/>
    </xf>
    <xf numFmtId="165" fontId="5" fillId="0" borderId="43" xfId="0" applyNumberFormat="1" applyFont="1" applyBorder="1" applyAlignment="1">
      <alignment horizontal="center" vertical="center"/>
    </xf>
    <xf numFmtId="2" fontId="20" fillId="0" borderId="27" xfId="0" applyNumberFormat="1" applyFont="1" applyBorder="1" applyAlignment="1">
      <alignment horizontal="center" vertical="center" wrapText="1"/>
    </xf>
    <xf numFmtId="0" fontId="20" fillId="0" borderId="42" xfId="0" applyFont="1" applyBorder="1" applyAlignment="1">
      <alignment horizontal="center" vertical="center" wrapText="1"/>
    </xf>
    <xf numFmtId="165" fontId="20" fillId="0" borderId="43" xfId="0" applyNumberFormat="1" applyFont="1" applyBorder="1" applyAlignment="1">
      <alignment horizontal="center" vertical="center"/>
    </xf>
    <xf numFmtId="0" fontId="5"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0" xfId="0" applyFont="1" applyBorder="1" applyAlignment="1">
      <alignment horizontal="center" vertical="center" wrapText="1"/>
    </xf>
    <xf numFmtId="2" fontId="5" fillId="0" borderId="27" xfId="0" applyNumberFormat="1"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Border="1" applyAlignment="1">
      <alignment horizontal="center" vertical="center" wrapText="1"/>
    </xf>
    <xf numFmtId="2" fontId="5" fillId="0" borderId="8" xfId="0" applyNumberFormat="1" applyFont="1" applyBorder="1" applyAlignment="1">
      <alignment horizontal="center" vertical="center" wrapText="1"/>
    </xf>
    <xf numFmtId="0" fontId="5" fillId="0" borderId="15" xfId="0" applyNumberFormat="1" applyFont="1" applyBorder="1" applyAlignment="1">
      <alignment horizontal="center" vertical="center" wrapText="1"/>
    </xf>
    <xf numFmtId="2" fontId="20" fillId="0" borderId="8" xfId="0" applyNumberFormat="1" applyFont="1" applyBorder="1" applyAlignment="1">
      <alignment horizontal="center" vertical="center" wrapText="1"/>
    </xf>
    <xf numFmtId="0" fontId="20" fillId="0" borderId="15" xfId="0" applyFont="1" applyBorder="1" applyAlignment="1">
      <alignment horizontal="center" vertical="center" wrapText="1"/>
    </xf>
    <xf numFmtId="165" fontId="20" fillId="0" borderId="68" xfId="0" applyNumberFormat="1" applyFont="1" applyBorder="1" applyAlignment="1">
      <alignment horizontal="center" vertical="center"/>
    </xf>
    <xf numFmtId="0" fontId="5" fillId="0" borderId="6" xfId="0" applyFont="1" applyBorder="1"/>
    <xf numFmtId="0" fontId="5" fillId="0" borderId="27" xfId="0" applyFont="1" applyFill="1" applyBorder="1" applyAlignment="1">
      <alignment horizontal="center" vertical="center" wrapText="1"/>
    </xf>
    <xf numFmtId="165" fontId="5" fillId="0" borderId="43" xfId="0" applyNumberFormat="1" applyFont="1" applyFill="1" applyBorder="1" applyAlignment="1">
      <alignment horizontal="center" vertical="center"/>
    </xf>
    <xf numFmtId="4" fontId="9" fillId="0" borderId="1" xfId="0" applyNumberFormat="1" applyFont="1" applyFill="1" applyBorder="1" applyAlignment="1">
      <alignment horizontal="center" vertical="center"/>
    </xf>
    <xf numFmtId="4" fontId="23" fillId="0" borderId="1" xfId="0" applyNumberFormat="1" applyFont="1" applyFill="1" applyBorder="1" applyAlignment="1">
      <alignment horizontal="center" vertical="center"/>
    </xf>
    <xf numFmtId="165" fontId="2" fillId="0" borderId="29" xfId="0" applyNumberFormat="1" applyFont="1" applyFill="1" applyBorder="1" applyAlignment="1">
      <alignment horizontal="center" vertical="center"/>
    </xf>
    <xf numFmtId="165" fontId="2" fillId="0" borderId="10" xfId="0" applyNumberFormat="1" applyFont="1" applyBorder="1" applyAlignment="1">
      <alignment horizontal="center" vertical="center"/>
    </xf>
    <xf numFmtId="0" fontId="5" fillId="0" borderId="22" xfId="0" applyNumberFormat="1" applyFont="1" applyBorder="1" applyAlignment="1">
      <alignment horizontal="center" vertical="center" wrapText="1"/>
    </xf>
    <xf numFmtId="0" fontId="2" fillId="2" borderId="61" xfId="0" applyFont="1" applyFill="1" applyBorder="1" applyAlignment="1">
      <alignment vertical="center" wrapText="1"/>
    </xf>
    <xf numFmtId="0" fontId="5" fillId="0" borderId="0" xfId="0" applyFont="1" applyAlignment="1">
      <alignment horizontal="center"/>
    </xf>
    <xf numFmtId="0" fontId="5" fillId="0" borderId="13" xfId="0" applyNumberFormat="1" applyFont="1" applyFill="1" applyBorder="1" applyAlignment="1">
      <alignment horizontal="center" vertical="center" wrapText="1"/>
    </xf>
    <xf numFmtId="0" fontId="5" fillId="0" borderId="22" xfId="0" applyNumberFormat="1" applyFont="1" applyFill="1" applyBorder="1" applyAlignment="1">
      <alignment horizontal="center" vertical="center" wrapText="1"/>
    </xf>
    <xf numFmtId="0" fontId="5" fillId="0" borderId="53"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xf>
    <xf numFmtId="0" fontId="5" fillId="0" borderId="37" xfId="0" applyNumberFormat="1" applyFont="1" applyBorder="1" applyAlignment="1">
      <alignment horizontal="center" vertical="center" wrapText="1"/>
    </xf>
    <xf numFmtId="165" fontId="5" fillId="0" borderId="67" xfId="0" applyNumberFormat="1" applyFont="1" applyFill="1" applyBorder="1" applyAlignment="1">
      <alignment horizontal="center" vertical="center"/>
    </xf>
    <xf numFmtId="2" fontId="0" fillId="0" borderId="0" xfId="0" applyNumberFormat="1" applyAlignment="1">
      <alignment vertical="center"/>
    </xf>
    <xf numFmtId="0" fontId="0" fillId="0" borderId="0" xfId="0" applyFill="1" applyAlignment="1">
      <alignment vertical="center"/>
    </xf>
    <xf numFmtId="0" fontId="1" fillId="0" borderId="0" xfId="0" applyFont="1"/>
    <xf numFmtId="0" fontId="4" fillId="0" borderId="0" xfId="0" applyFont="1" applyFill="1" applyBorder="1" applyAlignment="1">
      <alignment vertical="center"/>
    </xf>
    <xf numFmtId="0" fontId="16" fillId="0" borderId="42" xfId="0" applyFont="1" applyBorder="1" applyAlignment="1">
      <alignment vertical="center"/>
    </xf>
    <xf numFmtId="0" fontId="16" fillId="0" borderId="43" xfId="0" applyFont="1" applyBorder="1" applyAlignment="1">
      <alignment vertical="center"/>
    </xf>
    <xf numFmtId="0" fontId="16" fillId="3" borderId="41" xfId="0" applyFont="1" applyFill="1" applyBorder="1" applyAlignment="1">
      <alignment vertical="center"/>
    </xf>
    <xf numFmtId="0" fontId="16" fillId="3" borderId="42" xfId="0" applyFont="1" applyFill="1" applyBorder="1" applyAlignment="1">
      <alignment vertical="center"/>
    </xf>
    <xf numFmtId="0" fontId="16" fillId="3" borderId="43" xfId="0" applyFont="1" applyFill="1" applyBorder="1" applyAlignment="1">
      <alignment vertical="center"/>
    </xf>
    <xf numFmtId="0" fontId="16" fillId="3" borderId="30" xfId="0" applyFont="1" applyFill="1" applyBorder="1" applyAlignment="1">
      <alignment vertical="center"/>
    </xf>
    <xf numFmtId="0" fontId="16" fillId="3" borderId="31" xfId="0" applyFont="1" applyFill="1" applyBorder="1" applyAlignment="1">
      <alignment vertical="center"/>
    </xf>
    <xf numFmtId="0" fontId="16" fillId="3" borderId="32" xfId="0" applyFont="1" applyFill="1" applyBorder="1" applyAlignment="1">
      <alignment vertical="center"/>
    </xf>
    <xf numFmtId="0" fontId="16" fillId="3" borderId="0" xfId="0" applyFont="1" applyFill="1" applyBorder="1" applyAlignment="1">
      <alignment vertical="center"/>
    </xf>
    <xf numFmtId="49" fontId="16" fillId="0" borderId="30" xfId="0" applyNumberFormat="1" applyFont="1" applyBorder="1" applyAlignment="1">
      <alignment horizontal="center" vertical="center" wrapText="1"/>
    </xf>
    <xf numFmtId="49" fontId="16" fillId="0" borderId="31" xfId="0" applyNumberFormat="1" applyFont="1" applyBorder="1" applyAlignment="1">
      <alignment horizontal="center" vertical="center" wrapText="1"/>
    </xf>
    <xf numFmtId="2" fontId="15" fillId="3" borderId="42" xfId="0" applyNumberFormat="1" applyFont="1" applyFill="1" applyBorder="1" applyAlignment="1">
      <alignment vertical="center"/>
    </xf>
    <xf numFmtId="49" fontId="16" fillId="0" borderId="31" xfId="0" applyNumberFormat="1" applyFont="1" applyBorder="1" applyAlignment="1">
      <alignment horizontal="center" vertical="center"/>
    </xf>
    <xf numFmtId="49" fontId="16" fillId="0" borderId="32" xfId="0" applyNumberFormat="1" applyFont="1" applyBorder="1" applyAlignment="1">
      <alignment horizontal="center" vertical="center"/>
    </xf>
    <xf numFmtId="49" fontId="16" fillId="0" borderId="6" xfId="0" applyNumberFormat="1" applyFont="1" applyBorder="1" applyAlignment="1">
      <alignment vertical="center"/>
    </xf>
    <xf numFmtId="49" fontId="16" fillId="0" borderId="73" xfId="0" applyNumberFormat="1" applyFont="1" applyBorder="1" applyAlignment="1">
      <alignment vertical="center"/>
    </xf>
    <xf numFmtId="165" fontId="16" fillId="3" borderId="64" xfId="0" applyNumberFormat="1" applyFont="1" applyFill="1" applyBorder="1" applyAlignment="1">
      <alignment horizontal="center" vertical="center"/>
    </xf>
    <xf numFmtId="165" fontId="16" fillId="3" borderId="65" xfId="0" applyNumberFormat="1" applyFont="1" applyFill="1" applyBorder="1" applyAlignment="1">
      <alignment horizontal="center" vertical="center"/>
    </xf>
    <xf numFmtId="165" fontId="16" fillId="3" borderId="66" xfId="0" applyNumberFormat="1" applyFont="1" applyFill="1" applyBorder="1" applyAlignment="1">
      <alignment horizontal="center" vertical="center"/>
    </xf>
    <xf numFmtId="0" fontId="15" fillId="0" borderId="0" xfId="0" applyFont="1" applyFill="1" applyBorder="1" applyAlignment="1">
      <alignment vertical="center"/>
    </xf>
    <xf numFmtId="0" fontId="15" fillId="0" borderId="0" xfId="0" applyFont="1" applyBorder="1" applyAlignment="1">
      <alignment vertical="center"/>
    </xf>
    <xf numFmtId="0" fontId="16" fillId="3" borderId="30" xfId="0" applyFont="1" applyFill="1" applyBorder="1" applyAlignment="1">
      <alignment horizontal="center" vertical="center"/>
    </xf>
    <xf numFmtId="0" fontId="16" fillId="3" borderId="31" xfId="0" applyFont="1" applyFill="1" applyBorder="1" applyAlignment="1">
      <alignment horizontal="center" vertical="center"/>
    </xf>
    <xf numFmtId="0" fontId="16" fillId="3" borderId="32" xfId="0" applyFont="1" applyFill="1" applyBorder="1" applyAlignment="1">
      <alignment horizontal="center" vertical="center"/>
    </xf>
    <xf numFmtId="0" fontId="15" fillId="0" borderId="41" xfId="0" applyFont="1" applyBorder="1" applyAlignment="1">
      <alignment vertical="center"/>
    </xf>
    <xf numFmtId="0" fontId="15" fillId="3" borderId="41" xfId="0" applyFont="1" applyFill="1" applyBorder="1" applyAlignment="1">
      <alignment vertical="center"/>
    </xf>
    <xf numFmtId="0" fontId="15" fillId="0" borderId="6" xfId="0" applyFont="1" applyBorder="1" applyAlignment="1">
      <alignment horizontal="center" vertical="center"/>
    </xf>
    <xf numFmtId="0" fontId="15" fillId="3" borderId="4" xfId="0" applyFont="1" applyFill="1" applyBorder="1" applyAlignment="1">
      <alignment horizontal="center" vertical="center"/>
    </xf>
    <xf numFmtId="49" fontId="15" fillId="0" borderId="6" xfId="0" applyNumberFormat="1" applyFont="1" applyBorder="1" applyAlignment="1">
      <alignment horizontal="center" vertical="center"/>
    </xf>
    <xf numFmtId="2" fontId="15" fillId="0" borderId="4" xfId="0" applyNumberFormat="1" applyFont="1" applyBorder="1" applyAlignment="1">
      <alignment horizontal="center" vertical="center"/>
    </xf>
    <xf numFmtId="0" fontId="15" fillId="3" borderId="8" xfId="0" applyFont="1" applyFill="1" applyBorder="1" applyAlignment="1">
      <alignment horizontal="center" vertical="center"/>
    </xf>
    <xf numFmtId="2" fontId="15" fillId="3" borderId="6" xfId="0" applyNumberFormat="1" applyFont="1" applyFill="1" applyBorder="1" applyAlignment="1">
      <alignment horizontal="center" vertical="center"/>
    </xf>
    <xf numFmtId="0" fontId="15" fillId="3" borderId="5" xfId="0" applyFont="1" applyFill="1" applyBorder="1" applyAlignment="1">
      <alignment horizontal="center" vertical="center"/>
    </xf>
    <xf numFmtId="0" fontId="16" fillId="0" borderId="0" xfId="0" applyFont="1" applyBorder="1" applyAlignment="1">
      <alignment vertical="center"/>
    </xf>
    <xf numFmtId="0" fontId="15" fillId="3" borderId="46" xfId="0" applyFont="1" applyFill="1" applyBorder="1" applyAlignment="1">
      <alignment vertical="center"/>
    </xf>
    <xf numFmtId="0" fontId="16" fillId="3" borderId="54" xfId="0" applyFont="1" applyFill="1" applyBorder="1" applyAlignment="1">
      <alignment horizontal="center" vertical="center"/>
    </xf>
    <xf numFmtId="0" fontId="16" fillId="3" borderId="54" xfId="0" applyFont="1" applyFill="1" applyBorder="1" applyAlignment="1">
      <alignment vertical="center"/>
    </xf>
    <xf numFmtId="49" fontId="16" fillId="0" borderId="54" xfId="0" applyNumberFormat="1" applyFont="1" applyBorder="1" applyAlignment="1">
      <alignment horizontal="center" vertical="center"/>
    </xf>
    <xf numFmtId="0" fontId="4" fillId="0" borderId="0" xfId="0" applyFont="1" applyFill="1"/>
    <xf numFmtId="0" fontId="0" fillId="0" borderId="0" xfId="0" applyFill="1"/>
    <xf numFmtId="0" fontId="16" fillId="0" borderId="56" xfId="0" applyFont="1" applyFill="1" applyBorder="1" applyAlignment="1">
      <alignment horizontal="center" vertical="center" wrapText="1"/>
    </xf>
    <xf numFmtId="0" fontId="16" fillId="0" borderId="57"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6" xfId="0" applyFont="1" applyFill="1" applyBorder="1" applyAlignment="1">
      <alignment horizontal="center" vertical="center" wrapText="1"/>
    </xf>
    <xf numFmtId="165" fontId="16" fillId="0" borderId="3" xfId="0" applyNumberFormat="1" applyFont="1" applyFill="1" applyBorder="1" applyAlignment="1">
      <alignment horizontal="center" vertical="center" wrapText="1"/>
    </xf>
    <xf numFmtId="0" fontId="15" fillId="0" borderId="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15" xfId="0" applyFont="1" applyFill="1" applyBorder="1" applyAlignment="1">
      <alignment vertical="center" wrapText="1"/>
    </xf>
    <xf numFmtId="0" fontId="15" fillId="0" borderId="23"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6" fillId="0" borderId="78" xfId="0" applyFont="1" applyFill="1" applyBorder="1" applyAlignment="1">
      <alignment horizontal="center" vertical="center" wrapText="1"/>
    </xf>
    <xf numFmtId="0" fontId="16" fillId="0" borderId="71" xfId="0" applyFont="1" applyFill="1" applyBorder="1" applyAlignment="1">
      <alignment horizontal="center" vertical="center" wrapText="1"/>
    </xf>
    <xf numFmtId="0" fontId="16" fillId="0" borderId="72" xfId="0" applyFont="1" applyFill="1" applyBorder="1" applyAlignment="1">
      <alignment horizontal="center" vertical="center" wrapText="1"/>
    </xf>
    <xf numFmtId="0" fontId="16" fillId="0" borderId="74" xfId="0" applyFont="1" applyFill="1" applyBorder="1" applyAlignment="1">
      <alignment horizontal="center" vertical="center" wrapText="1"/>
    </xf>
    <xf numFmtId="0" fontId="16" fillId="0" borderId="75" xfId="0" applyFont="1" applyFill="1" applyBorder="1" applyAlignment="1">
      <alignment horizontal="center" vertical="center" wrapText="1"/>
    </xf>
    <xf numFmtId="0" fontId="16" fillId="0" borderId="76" xfId="0" applyFont="1" applyFill="1" applyBorder="1" applyAlignment="1">
      <alignment horizontal="center" vertical="center" wrapText="1"/>
    </xf>
    <xf numFmtId="0" fontId="16" fillId="0" borderId="30" xfId="0" applyFont="1" applyFill="1" applyBorder="1" applyAlignment="1">
      <alignment vertical="center" wrapText="1"/>
    </xf>
    <xf numFmtId="0" fontId="16" fillId="0" borderId="31" xfId="0" applyFont="1" applyFill="1" applyBorder="1" applyAlignment="1">
      <alignment vertical="center" wrapText="1"/>
    </xf>
    <xf numFmtId="0" fontId="16" fillId="0" borderId="32" xfId="0" applyFont="1" applyFill="1" applyBorder="1" applyAlignment="1">
      <alignment vertical="center" wrapText="1"/>
    </xf>
    <xf numFmtId="0" fontId="16" fillId="0" borderId="8" xfId="0" applyFont="1" applyFill="1" applyBorder="1" applyAlignment="1">
      <alignment horizontal="center" vertical="center" wrapText="1"/>
    </xf>
    <xf numFmtId="0" fontId="16" fillId="0" borderId="4" xfId="0" applyFont="1" applyFill="1" applyBorder="1" applyAlignment="1">
      <alignment horizontal="center" vertical="center" wrapText="1"/>
    </xf>
    <xf numFmtId="165" fontId="16" fillId="0" borderId="50" xfId="0" applyNumberFormat="1" applyFont="1" applyFill="1" applyBorder="1" applyAlignment="1">
      <alignment horizontal="center" vertical="center" wrapText="1"/>
    </xf>
    <xf numFmtId="0" fontId="27" fillId="0" borderId="4" xfId="0" applyFont="1" applyFill="1" applyBorder="1" applyAlignment="1">
      <alignment horizontal="center" vertical="center"/>
    </xf>
    <xf numFmtId="0" fontId="28" fillId="0" borderId="0" xfId="0" applyFont="1" applyFill="1" applyBorder="1" applyAlignment="1">
      <alignment horizontal="left" vertical="center" wrapText="1"/>
    </xf>
    <xf numFmtId="165" fontId="4" fillId="4" borderId="6" xfId="0" applyNumberFormat="1" applyFont="1" applyFill="1" applyBorder="1" applyAlignment="1">
      <alignment horizontal="center" vertical="center"/>
    </xf>
    <xf numFmtId="165" fontId="2" fillId="0" borderId="69" xfId="0" applyNumberFormat="1" applyFont="1" applyFill="1" applyBorder="1" applyAlignment="1">
      <alignment horizontal="center" vertical="center"/>
    </xf>
    <xf numFmtId="165" fontId="2" fillId="0" borderId="67" xfId="0" applyNumberFormat="1" applyFont="1" applyFill="1" applyBorder="1" applyAlignment="1">
      <alignment horizontal="center" vertical="center"/>
    </xf>
    <xf numFmtId="0" fontId="20" fillId="0" borderId="19" xfId="0" applyFont="1" applyFill="1" applyBorder="1" applyAlignment="1">
      <alignment horizontal="right" vertical="center" wrapText="1"/>
    </xf>
    <xf numFmtId="0" fontId="20" fillId="0" borderId="19" xfId="0" applyFont="1" applyFill="1" applyBorder="1" applyAlignment="1">
      <alignment horizontal="center" vertical="center" wrapText="1"/>
    </xf>
    <xf numFmtId="165" fontId="15" fillId="0" borderId="43" xfId="0" applyNumberFormat="1" applyFont="1" applyFill="1" applyBorder="1" applyAlignment="1">
      <alignment horizontal="center" vertical="center"/>
    </xf>
    <xf numFmtId="2" fontId="16" fillId="0" borderId="73" xfId="0" applyNumberFormat="1" applyFont="1" applyBorder="1" applyAlignment="1">
      <alignment vertical="center"/>
    </xf>
    <xf numFmtId="165" fontId="16" fillId="0" borderId="30" xfId="0" applyNumberFormat="1" applyFont="1" applyBorder="1" applyAlignment="1">
      <alignment horizontal="center" vertical="center"/>
    </xf>
    <xf numFmtId="165" fontId="16" fillId="0" borderId="31" xfId="0" applyNumberFormat="1" applyFont="1" applyBorder="1" applyAlignment="1">
      <alignment horizontal="center" vertical="center"/>
    </xf>
    <xf numFmtId="165" fontId="16" fillId="0" borderId="32" xfId="0" applyNumberFormat="1" applyFont="1" applyBorder="1" applyAlignment="1">
      <alignment horizontal="center" vertical="center"/>
    </xf>
    <xf numFmtId="165" fontId="15" fillId="0" borderId="6" xfId="0" applyNumberFormat="1" applyFont="1" applyFill="1" applyBorder="1" applyAlignment="1">
      <alignment horizontal="center" vertical="center"/>
    </xf>
    <xf numFmtId="0" fontId="16" fillId="0" borderId="74" xfId="0" applyFont="1" applyFill="1" applyBorder="1" applyAlignment="1">
      <alignment horizontal="center" vertical="center"/>
    </xf>
    <xf numFmtId="2" fontId="16" fillId="0" borderId="74" xfId="0" applyNumberFormat="1" applyFont="1" applyFill="1" applyBorder="1" applyAlignment="1">
      <alignment horizontal="center" vertical="center"/>
    </xf>
    <xf numFmtId="0" fontId="16" fillId="0" borderId="75" xfId="0" applyFont="1" applyFill="1" applyBorder="1" applyAlignment="1">
      <alignment horizontal="center" vertical="center"/>
    </xf>
    <xf numFmtId="2" fontId="16" fillId="0" borderId="75" xfId="0" applyNumberFormat="1" applyFont="1" applyFill="1" applyBorder="1" applyAlignment="1">
      <alignment horizontal="center" vertical="center"/>
    </xf>
    <xf numFmtId="0" fontId="16" fillId="0" borderId="77" xfId="0" applyFont="1" applyFill="1" applyBorder="1" applyAlignment="1">
      <alignment horizontal="center" vertical="center"/>
    </xf>
    <xf numFmtId="2" fontId="16" fillId="0" borderId="77" xfId="0" applyNumberFormat="1" applyFont="1" applyFill="1" applyBorder="1" applyAlignment="1">
      <alignment horizontal="center" vertical="center"/>
    </xf>
    <xf numFmtId="0" fontId="16" fillId="0" borderId="76" xfId="0" applyFont="1" applyFill="1" applyBorder="1" applyAlignment="1">
      <alignment horizontal="center" vertical="center"/>
    </xf>
    <xf numFmtId="2" fontId="16" fillId="0" borderId="76" xfId="0" applyNumberFormat="1" applyFont="1" applyFill="1" applyBorder="1" applyAlignment="1">
      <alignment horizontal="center" vertical="center"/>
    </xf>
    <xf numFmtId="2" fontId="16" fillId="0" borderId="30" xfId="0" applyNumberFormat="1" applyFont="1" applyFill="1" applyBorder="1" applyAlignment="1">
      <alignment horizontal="center" vertical="center"/>
    </xf>
    <xf numFmtId="2" fontId="16" fillId="0" borderId="31" xfId="0" applyNumberFormat="1" applyFont="1" applyFill="1" applyBorder="1" applyAlignment="1">
      <alignment horizontal="center" vertical="center"/>
    </xf>
    <xf numFmtId="2" fontId="16" fillId="0" borderId="54" xfId="0" applyNumberFormat="1" applyFont="1" applyFill="1" applyBorder="1" applyAlignment="1">
      <alignment horizontal="center" vertical="center"/>
    </xf>
    <xf numFmtId="2" fontId="16" fillId="0" borderId="32" xfId="0" applyNumberFormat="1" applyFont="1" applyFill="1" applyBorder="1" applyAlignment="1">
      <alignment horizontal="center" vertical="center"/>
    </xf>
    <xf numFmtId="2" fontId="0" fillId="0" borderId="0" xfId="0" applyNumberFormat="1" applyFill="1" applyAlignment="1">
      <alignment vertical="center"/>
    </xf>
    <xf numFmtId="4" fontId="10" fillId="0" borderId="1" xfId="0" applyNumberFormat="1" applyFont="1" applyFill="1" applyBorder="1" applyAlignment="1">
      <alignment horizontal="center" vertical="center"/>
    </xf>
    <xf numFmtId="0" fontId="0" fillId="0" borderId="0" xfId="0" applyFill="1" applyAlignment="1" applyProtection="1">
      <alignment vertical="center"/>
      <protection locked="0"/>
    </xf>
    <xf numFmtId="0" fontId="1" fillId="0" borderId="6" xfId="0" applyFont="1" applyBorder="1" applyAlignment="1">
      <alignment horizontal="center" vertical="center"/>
    </xf>
    <xf numFmtId="9" fontId="1" fillId="0" borderId="6" xfId="1" applyFont="1" applyBorder="1" applyAlignment="1">
      <alignment horizontal="center" vertical="center"/>
    </xf>
    <xf numFmtId="0" fontId="0" fillId="0" borderId="74"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0" fillId="0" borderId="80" xfId="0" applyBorder="1" applyAlignment="1">
      <alignment vertical="center"/>
    </xf>
    <xf numFmtId="0" fontId="0" fillId="0" borderId="75" xfId="0" applyBorder="1" applyAlignment="1">
      <alignment vertical="center" wrapText="1"/>
    </xf>
    <xf numFmtId="0" fontId="0" fillId="0" borderId="76" xfId="0" applyBorder="1" applyAlignment="1">
      <alignment vertical="center" wrapText="1"/>
    </xf>
    <xf numFmtId="165" fontId="0" fillId="0" borderId="30" xfId="0" applyNumberFormat="1" applyBorder="1" applyAlignment="1">
      <alignment horizontal="center" vertical="center"/>
    </xf>
    <xf numFmtId="165" fontId="0" fillId="0" borderId="31" xfId="0" applyNumberFormat="1" applyBorder="1" applyAlignment="1">
      <alignment horizontal="center" vertical="center"/>
    </xf>
    <xf numFmtId="165" fontId="0" fillId="0" borderId="79" xfId="0" applyNumberFormat="1" applyBorder="1" applyAlignment="1">
      <alignment horizontal="center" vertical="center"/>
    </xf>
    <xf numFmtId="165" fontId="0" fillId="0" borderId="32" xfId="0" applyNumberFormat="1" applyBorder="1" applyAlignment="1">
      <alignment horizontal="center" vertical="center"/>
    </xf>
    <xf numFmtId="0" fontId="0" fillId="0" borderId="8" xfId="0" applyBorder="1" applyAlignment="1">
      <alignment vertical="center"/>
    </xf>
    <xf numFmtId="165" fontId="0" fillId="0" borderId="6" xfId="0" applyNumberFormat="1" applyBorder="1" applyAlignment="1">
      <alignment horizontal="center" vertical="center"/>
    </xf>
    <xf numFmtId="0" fontId="0" fillId="0" borderId="49" xfId="0" applyBorder="1" applyAlignment="1">
      <alignment horizontal="center" vertical="center"/>
    </xf>
    <xf numFmtId="0" fontId="0" fillId="0" borderId="49" xfId="0" applyNumberFormat="1" applyBorder="1" applyAlignment="1">
      <alignment horizontal="center" vertical="center"/>
    </xf>
    <xf numFmtId="0" fontId="5" fillId="0" borderId="3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0" borderId="1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 xfId="0" applyFont="1" applyBorder="1" applyAlignment="1">
      <alignment horizontal="center" vertical="center" wrapText="1"/>
    </xf>
    <xf numFmtId="0" fontId="2"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2" xfId="0" applyFont="1" applyBorder="1" applyAlignment="1">
      <alignment horizontal="center" vertical="center" wrapText="1"/>
    </xf>
    <xf numFmtId="0" fontId="5" fillId="0" borderId="14" xfId="0" applyFont="1" applyBorder="1" applyAlignment="1">
      <alignment horizontal="center" vertical="center" wrapText="1"/>
    </xf>
    <xf numFmtId="0" fontId="2" fillId="4" borderId="4" xfId="0" applyFont="1" applyFill="1" applyBorder="1" applyAlignment="1">
      <alignment horizontal="right" vertical="center" wrapText="1"/>
    </xf>
    <xf numFmtId="0" fontId="2" fillId="4" borderId="4" xfId="0" applyFont="1" applyFill="1" applyBorder="1" applyAlignment="1">
      <alignment horizontal="center" vertical="center"/>
    </xf>
    <xf numFmtId="0" fontId="2" fillId="4" borderId="4" xfId="0" applyFont="1" applyFill="1" applyBorder="1" applyAlignment="1">
      <alignment horizontal="right" vertical="center"/>
    </xf>
    <xf numFmtId="0" fontId="4" fillId="2" borderId="4" xfId="0" applyFont="1" applyFill="1" applyBorder="1" applyAlignment="1">
      <alignment horizontal="right" vertical="center"/>
    </xf>
    <xf numFmtId="0" fontId="3" fillId="5" borderId="4" xfId="0" applyFont="1" applyFill="1" applyBorder="1" applyAlignment="1">
      <alignment horizontal="right"/>
    </xf>
    <xf numFmtId="0" fontId="4" fillId="2" borderId="2" xfId="0" applyFont="1" applyFill="1" applyBorder="1" applyAlignment="1">
      <alignment horizontal="right" vertical="center"/>
    </xf>
    <xf numFmtId="8" fontId="31" fillId="0" borderId="43" xfId="0" applyNumberFormat="1" applyFont="1" applyBorder="1" applyAlignment="1">
      <alignment horizontal="center" vertical="center"/>
    </xf>
    <xf numFmtId="8" fontId="31" fillId="0" borderId="44" xfId="0" applyNumberFormat="1" applyFont="1" applyBorder="1" applyAlignment="1">
      <alignment horizontal="center" vertical="center"/>
    </xf>
    <xf numFmtId="0" fontId="1" fillId="0" borderId="43"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73" xfId="0" applyFont="1" applyBorder="1" applyAlignment="1">
      <alignment horizontal="center" vertical="center" wrapText="1"/>
    </xf>
    <xf numFmtId="0" fontId="5" fillId="3" borderId="81" xfId="0" applyNumberFormat="1" applyFont="1" applyFill="1" applyBorder="1" applyAlignment="1">
      <alignment horizontal="center" vertical="center" wrapText="1"/>
    </xf>
    <xf numFmtId="0" fontId="2" fillId="4" borderId="73" xfId="0" applyFont="1" applyFill="1" applyBorder="1" applyAlignment="1">
      <alignment horizontal="right" vertical="center" wrapText="1"/>
    </xf>
    <xf numFmtId="0" fontId="4" fillId="2" borderId="40" xfId="0" applyFont="1" applyFill="1" applyBorder="1" applyAlignment="1">
      <alignment horizontal="right" vertical="center"/>
    </xf>
    <xf numFmtId="0" fontId="4" fillId="2" borderId="73" xfId="0" applyFont="1" applyFill="1" applyBorder="1" applyAlignment="1">
      <alignment horizontal="right" vertical="center"/>
    </xf>
    <xf numFmtId="0" fontId="5" fillId="0" borderId="81" xfId="0" applyNumberFormat="1" applyFont="1" applyBorder="1" applyAlignment="1">
      <alignment horizontal="center" vertical="center" wrapText="1"/>
    </xf>
    <xf numFmtId="0" fontId="5" fillId="0" borderId="82" xfId="0" applyNumberFormat="1" applyFont="1" applyBorder="1" applyAlignment="1">
      <alignment horizontal="center" vertical="center" wrapText="1"/>
    </xf>
    <xf numFmtId="0" fontId="5" fillId="0" borderId="39" xfId="0" applyNumberFormat="1" applyFont="1" applyBorder="1" applyAlignment="1">
      <alignment horizontal="center" vertical="center" wrapText="1"/>
    </xf>
    <xf numFmtId="0" fontId="3" fillId="5" borderId="73" xfId="0" applyFont="1" applyFill="1" applyBorder="1" applyAlignment="1">
      <alignment horizontal="right"/>
    </xf>
    <xf numFmtId="0" fontId="5" fillId="0" borderId="81" xfId="0" applyNumberFormat="1" applyFont="1" applyFill="1" applyBorder="1" applyAlignment="1">
      <alignment horizontal="center" vertical="center" wrapText="1"/>
    </xf>
    <xf numFmtId="0" fontId="5" fillId="0" borderId="37" xfId="0" applyNumberFormat="1" applyFont="1" applyFill="1" applyBorder="1" applyAlignment="1">
      <alignment horizontal="center" vertical="center" wrapText="1"/>
    </xf>
    <xf numFmtId="0" fontId="5" fillId="0" borderId="39" xfId="0" applyNumberFormat="1" applyFont="1" applyFill="1" applyBorder="1" applyAlignment="1">
      <alignment horizontal="center" vertical="center" wrapText="1"/>
    </xf>
    <xf numFmtId="0" fontId="4" fillId="2" borderId="40" xfId="0" applyFont="1" applyFill="1" applyBorder="1" applyAlignment="1">
      <alignment horizontal="center" vertical="center"/>
    </xf>
    <xf numFmtId="0" fontId="4" fillId="2" borderId="73" xfId="0" applyFont="1" applyFill="1" applyBorder="1" applyAlignment="1">
      <alignment horizontal="center" vertical="center"/>
    </xf>
    <xf numFmtId="2" fontId="5" fillId="3" borderId="81" xfId="0" applyNumberFormat="1" applyFont="1" applyFill="1" applyBorder="1" applyAlignment="1">
      <alignment horizontal="center" vertical="center" wrapText="1"/>
    </xf>
    <xf numFmtId="2" fontId="5" fillId="3" borderId="82" xfId="0" applyNumberFormat="1" applyFont="1" applyFill="1" applyBorder="1" applyAlignment="1">
      <alignment horizontal="center" vertical="center" wrapText="1"/>
    </xf>
    <xf numFmtId="2" fontId="2" fillId="4" borderId="73" xfId="0" applyNumberFormat="1" applyFont="1" applyFill="1" applyBorder="1" applyAlignment="1">
      <alignment horizontal="right" vertical="center" wrapText="1"/>
    </xf>
    <xf numFmtId="2" fontId="2" fillId="4" borderId="4" xfId="0" applyNumberFormat="1" applyFont="1" applyFill="1" applyBorder="1" applyAlignment="1">
      <alignment horizontal="right" vertical="center" wrapText="1"/>
    </xf>
    <xf numFmtId="2" fontId="4" fillId="2" borderId="40" xfId="0" applyNumberFormat="1" applyFont="1" applyFill="1" applyBorder="1" applyAlignment="1">
      <alignment horizontal="center" vertical="center"/>
    </xf>
    <xf numFmtId="2" fontId="2" fillId="4" borderId="4" xfId="0" applyNumberFormat="1" applyFont="1" applyFill="1" applyBorder="1" applyAlignment="1">
      <alignment horizontal="center" vertical="center"/>
    </xf>
    <xf numFmtId="2" fontId="2" fillId="4" borderId="4" xfId="0" applyNumberFormat="1" applyFont="1" applyFill="1" applyBorder="1" applyAlignment="1">
      <alignment horizontal="right" vertical="center"/>
    </xf>
    <xf numFmtId="2" fontId="4" fillId="2" borderId="73" xfId="0" applyNumberFormat="1" applyFont="1" applyFill="1" applyBorder="1" applyAlignment="1">
      <alignment horizontal="center" vertical="center"/>
    </xf>
    <xf numFmtId="2" fontId="5" fillId="0" borderId="81" xfId="0" applyNumberFormat="1" applyFont="1" applyBorder="1" applyAlignment="1">
      <alignment horizontal="center" vertical="center" wrapText="1"/>
    </xf>
    <xf numFmtId="2" fontId="5" fillId="0" borderId="82" xfId="0" applyNumberFormat="1" applyFont="1" applyBorder="1" applyAlignment="1">
      <alignment horizontal="center" vertical="center" wrapText="1"/>
    </xf>
    <xf numFmtId="2" fontId="4" fillId="2" borderId="73" xfId="0" applyNumberFormat="1" applyFont="1" applyFill="1" applyBorder="1" applyAlignment="1">
      <alignment horizontal="right" vertical="center"/>
    </xf>
    <xf numFmtId="2" fontId="5" fillId="0" borderId="70" xfId="0" applyNumberFormat="1" applyFont="1" applyBorder="1" applyAlignment="1">
      <alignment horizontal="center" vertical="center" wrapText="1"/>
    </xf>
    <xf numFmtId="2" fontId="5" fillId="0" borderId="23" xfId="0" applyNumberFormat="1" applyFont="1" applyBorder="1" applyAlignment="1">
      <alignment horizontal="center" vertical="center" wrapText="1"/>
    </xf>
    <xf numFmtId="2" fontId="5" fillId="0" borderId="39" xfId="0" applyNumberFormat="1" applyFont="1" applyBorder="1" applyAlignment="1">
      <alignment horizontal="center" vertical="center" wrapText="1"/>
    </xf>
    <xf numFmtId="2" fontId="3" fillId="5" borderId="73" xfId="0" applyNumberFormat="1" applyFont="1" applyFill="1" applyBorder="1" applyAlignment="1">
      <alignment horizontal="right"/>
    </xf>
    <xf numFmtId="2" fontId="5" fillId="0" borderId="70" xfId="0" applyNumberFormat="1"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53" xfId="0" applyFont="1" applyBorder="1" applyAlignment="1">
      <alignment horizontal="center" vertical="center" wrapText="1"/>
    </xf>
    <xf numFmtId="0" fontId="4" fillId="2" borderId="4" xfId="0" applyFont="1" applyFill="1" applyBorder="1" applyAlignment="1">
      <alignment horizontal="right" vertical="center"/>
    </xf>
    <xf numFmtId="0" fontId="4" fillId="2" borderId="2" xfId="0" applyFont="1" applyFill="1" applyBorder="1" applyAlignment="1">
      <alignment horizontal="right" vertical="center"/>
    </xf>
    <xf numFmtId="0" fontId="5" fillId="0" borderId="1" xfId="0" applyFont="1" applyFill="1" applyBorder="1" applyAlignment="1">
      <alignment horizontal="center" vertical="center" wrapText="1"/>
    </xf>
    <xf numFmtId="0" fontId="4" fillId="2" borderId="0" xfId="0" applyFont="1" applyFill="1" applyBorder="1" applyAlignment="1">
      <alignment horizontal="right" vertical="center"/>
    </xf>
    <xf numFmtId="0" fontId="5" fillId="0" borderId="1"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5" fillId="0" borderId="14" xfId="0" applyFont="1" applyFill="1" applyBorder="1" applyAlignment="1">
      <alignment horizontal="center" vertical="center" wrapText="1"/>
    </xf>
    <xf numFmtId="165" fontId="5" fillId="0" borderId="1" xfId="0" applyNumberFormat="1" applyFont="1" applyBorder="1" applyAlignment="1">
      <alignment horizontal="center" vertical="center"/>
    </xf>
    <xf numFmtId="0" fontId="5" fillId="0" borderId="82" xfId="0" applyNumberFormat="1" applyFont="1" applyFill="1" applyBorder="1" applyAlignment="1">
      <alignment horizontal="center" vertical="center" wrapText="1"/>
    </xf>
    <xf numFmtId="165" fontId="5" fillId="0" borderId="65" xfId="0" applyNumberFormat="1" applyFont="1" applyBorder="1" applyAlignment="1">
      <alignment horizontal="center" vertical="center"/>
    </xf>
    <xf numFmtId="0" fontId="5" fillId="3" borderId="17" xfId="0" applyNumberFormat="1" applyFont="1" applyFill="1" applyBorder="1" applyAlignment="1">
      <alignment horizontal="center" vertical="center" wrapText="1"/>
    </xf>
    <xf numFmtId="165" fontId="5" fillId="0" borderId="63" xfId="0" applyNumberFormat="1" applyFont="1" applyBorder="1" applyAlignment="1">
      <alignment horizontal="center" vertical="center"/>
    </xf>
    <xf numFmtId="165" fontId="5" fillId="0" borderId="83" xfId="0" applyNumberFormat="1" applyFont="1" applyBorder="1" applyAlignment="1">
      <alignment horizontal="center" vertical="center"/>
    </xf>
    <xf numFmtId="0" fontId="4" fillId="2" borderId="35" xfId="0" applyFont="1" applyFill="1" applyBorder="1" applyAlignment="1">
      <alignment horizontal="right" vertical="center"/>
    </xf>
    <xf numFmtId="165" fontId="4" fillId="2" borderId="68" xfId="0" applyNumberFormat="1" applyFont="1" applyFill="1" applyBorder="1" applyAlignment="1">
      <alignment horizontal="center" vertical="center"/>
    </xf>
    <xf numFmtId="165" fontId="5" fillId="0" borderId="1" xfId="0" applyNumberFormat="1" applyFont="1" applyFill="1" applyBorder="1" applyAlignment="1">
      <alignment horizontal="center" vertical="center"/>
    </xf>
    <xf numFmtId="0" fontId="7" fillId="6" borderId="1" xfId="0" applyFont="1" applyFill="1"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19" fillId="0" borderId="0" xfId="0" applyFont="1" applyAlignment="1">
      <alignment horizontal="left" vertical="center" wrapText="1"/>
    </xf>
    <xf numFmtId="0" fontId="1" fillId="0" borderId="36" xfId="0" applyFont="1" applyBorder="1" applyAlignment="1">
      <alignment horizontal="center" vertical="center"/>
    </xf>
    <xf numFmtId="0" fontId="1" fillId="0" borderId="35" xfId="0" applyFont="1" applyBorder="1" applyAlignment="1">
      <alignment horizontal="center" vertical="center"/>
    </xf>
    <xf numFmtId="0" fontId="1" fillId="0" borderId="62" xfId="0" applyFont="1" applyBorder="1" applyAlignment="1">
      <alignment horizontal="center" vertical="center"/>
    </xf>
    <xf numFmtId="0" fontId="0" fillId="0" borderId="49" xfId="0" applyBorder="1" applyAlignment="1">
      <alignment horizontal="center" vertical="center"/>
    </xf>
    <xf numFmtId="0" fontId="0" fillId="0" borderId="7" xfId="0" applyBorder="1" applyAlignment="1">
      <alignment horizontal="center" vertical="center"/>
    </xf>
    <xf numFmtId="0" fontId="0" fillId="0" borderId="50" xfId="0" applyBorder="1" applyAlignment="1">
      <alignment horizontal="center" vertical="center"/>
    </xf>
    <xf numFmtId="0" fontId="0" fillId="0" borderId="49" xfId="0" applyNumberFormat="1" applyBorder="1" applyAlignment="1">
      <alignment horizontal="center" vertical="center"/>
    </xf>
    <xf numFmtId="1" fontId="0" fillId="0" borderId="50" xfId="0" applyNumberFormat="1" applyBorder="1" applyAlignment="1">
      <alignment horizontal="center" vertical="center"/>
    </xf>
    <xf numFmtId="1" fontId="0" fillId="0" borderId="7" xfId="0" applyNumberFormat="1" applyBorder="1" applyAlignment="1">
      <alignment horizontal="center" vertical="center"/>
    </xf>
    <xf numFmtId="1" fontId="0" fillId="0" borderId="49" xfId="0" applyNumberFormat="1" applyBorder="1" applyAlignment="1">
      <alignment horizontal="center" vertical="center"/>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30" fillId="0" borderId="28"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47"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46" xfId="0" applyFont="1" applyBorder="1" applyAlignment="1">
      <alignment horizontal="center" vertical="center" wrapText="1"/>
    </xf>
    <xf numFmtId="0" fontId="15" fillId="0" borderId="58" xfId="0" applyFont="1" applyBorder="1" applyAlignment="1">
      <alignment horizontal="center" vertical="center" wrapText="1"/>
    </xf>
    <xf numFmtId="0" fontId="15" fillId="0" borderId="59" xfId="0" applyFont="1" applyBorder="1" applyAlignment="1">
      <alignment horizontal="center" vertical="center" wrapText="1"/>
    </xf>
    <xf numFmtId="0" fontId="15" fillId="0" borderId="60" xfId="0" applyFont="1" applyBorder="1" applyAlignment="1">
      <alignment horizontal="center" vertical="center" wrapText="1"/>
    </xf>
    <xf numFmtId="0" fontId="16" fillId="0" borderId="8" xfId="0" applyFont="1" applyBorder="1" applyAlignment="1">
      <alignment vertical="center" wrapText="1"/>
    </xf>
    <xf numFmtId="0" fontId="16" fillId="0" borderId="4" xfId="0" applyFont="1" applyBorder="1" applyAlignment="1">
      <alignment vertical="center" wrapText="1"/>
    </xf>
    <xf numFmtId="0" fontId="16" fillId="0" borderId="55" xfId="0" applyFont="1" applyBorder="1" applyAlignment="1">
      <alignment vertical="center" wrapText="1"/>
    </xf>
    <xf numFmtId="0" fontId="15" fillId="0" borderId="8" xfId="0" applyFont="1" applyBorder="1" applyAlignment="1">
      <alignment horizontal="center" vertical="center"/>
    </xf>
    <xf numFmtId="0" fontId="15" fillId="0" borderId="4" xfId="0" applyFont="1" applyBorder="1" applyAlignment="1">
      <alignment horizontal="center" vertical="center"/>
    </xf>
    <xf numFmtId="0" fontId="15" fillId="0" borderId="55" xfId="0" applyFont="1" applyBorder="1" applyAlignment="1">
      <alignment horizontal="center" vertical="center"/>
    </xf>
    <xf numFmtId="0" fontId="3" fillId="5" borderId="41" xfId="0" applyFont="1" applyFill="1" applyBorder="1" applyAlignment="1">
      <alignment horizontal="right"/>
    </xf>
    <xf numFmtId="0" fontId="3" fillId="5" borderId="42" xfId="0" applyFont="1" applyFill="1" applyBorder="1" applyAlignment="1">
      <alignment horizontal="right"/>
    </xf>
    <xf numFmtId="0" fontId="4" fillId="2" borderId="41" xfId="0" applyFont="1" applyFill="1" applyBorder="1" applyAlignment="1">
      <alignment horizontal="right" vertical="center"/>
    </xf>
    <xf numFmtId="0" fontId="4" fillId="2" borderId="42" xfId="0" applyFont="1" applyFill="1" applyBorder="1" applyAlignment="1">
      <alignment horizontal="right" vertical="center"/>
    </xf>
    <xf numFmtId="0" fontId="5" fillId="0" borderId="3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4" borderId="8" xfId="0" applyFont="1" applyFill="1" applyBorder="1" applyAlignment="1">
      <alignment horizontal="right" vertical="center"/>
    </xf>
    <xf numFmtId="0" fontId="2" fillId="4" borderId="4" xfId="0" applyFont="1" applyFill="1" applyBorder="1" applyAlignment="1">
      <alignment horizontal="right" vertical="center"/>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7" xfId="0" applyFont="1" applyBorder="1" applyAlignment="1">
      <alignment horizontal="center" vertical="center" wrapText="1"/>
    </xf>
    <xf numFmtId="0" fontId="4" fillId="2" borderId="21" xfId="0" applyFont="1" applyFill="1" applyBorder="1" applyAlignment="1">
      <alignment horizontal="right" vertical="center"/>
    </xf>
    <xf numFmtId="0" fontId="4" fillId="2" borderId="26" xfId="0" applyFont="1" applyFill="1" applyBorder="1" applyAlignment="1">
      <alignment horizontal="right" vertical="center"/>
    </xf>
    <xf numFmtId="0" fontId="5" fillId="0" borderId="28" xfId="0" applyFont="1" applyBorder="1" applyAlignment="1">
      <alignment horizontal="center" vertical="center" wrapText="1"/>
    </xf>
    <xf numFmtId="0" fontId="2" fillId="4" borderId="8" xfId="0" applyFont="1" applyFill="1" applyBorder="1" applyAlignment="1">
      <alignment horizontal="center" vertical="center"/>
    </xf>
    <xf numFmtId="0" fontId="2" fillId="4" borderId="4" xfId="0" applyFont="1" applyFill="1" applyBorder="1" applyAlignment="1">
      <alignment horizontal="center" vertical="center"/>
    </xf>
    <xf numFmtId="0" fontId="5" fillId="0" borderId="34"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0" xfId="0" applyFont="1" applyFill="1" applyBorder="1" applyAlignment="1">
      <alignment horizontal="center" vertical="center" wrapText="1"/>
    </xf>
    <xf numFmtId="0" fontId="2" fillId="4" borderId="41" xfId="0" applyFont="1" applyFill="1" applyBorder="1" applyAlignment="1">
      <alignment horizontal="right" vertical="center" wrapText="1"/>
    </xf>
    <xf numFmtId="0" fontId="2" fillId="4" borderId="42" xfId="0" applyFont="1" applyFill="1" applyBorder="1" applyAlignment="1">
      <alignment horizontal="right" vertical="center" wrapText="1"/>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2" fillId="4" borderId="8" xfId="0" applyFont="1" applyFill="1" applyBorder="1" applyAlignment="1">
      <alignment horizontal="right" vertical="center" wrapText="1"/>
    </xf>
    <xf numFmtId="0" fontId="2" fillId="4" borderId="4" xfId="0" applyFont="1" applyFill="1" applyBorder="1" applyAlignment="1">
      <alignment horizontal="right" vertical="center" wrapText="1"/>
    </xf>
    <xf numFmtId="0" fontId="5" fillId="0" borderId="38" xfId="0" applyFont="1" applyBorder="1" applyAlignment="1">
      <alignment horizontal="center" vertical="center" wrapText="1"/>
    </xf>
    <xf numFmtId="0" fontId="17" fillId="0" borderId="49" xfId="0" applyFont="1" applyBorder="1" applyAlignment="1">
      <alignment horizontal="center" vertical="center"/>
    </xf>
    <xf numFmtId="0" fontId="17" fillId="0" borderId="7" xfId="0" applyFont="1" applyBorder="1" applyAlignment="1">
      <alignment horizontal="center" vertical="center"/>
    </xf>
    <xf numFmtId="0" fontId="5" fillId="0" borderId="62" xfId="0" applyFont="1" applyBorder="1" applyAlignment="1">
      <alignment horizontal="center" vertical="center" wrapText="1"/>
    </xf>
    <xf numFmtId="0" fontId="5" fillId="0" borderId="61" xfId="0" applyFont="1" applyBorder="1" applyAlignment="1">
      <alignment horizontal="center" vertical="center" wrapText="1"/>
    </xf>
    <xf numFmtId="0" fontId="2" fillId="0" borderId="0" xfId="0" applyFont="1" applyFill="1" applyBorder="1" applyAlignment="1">
      <alignment horizontal="center" vertical="center" wrapText="1"/>
    </xf>
    <xf numFmtId="0" fontId="17" fillId="0" borderId="50" xfId="0" applyFont="1" applyBorder="1" applyAlignment="1">
      <alignment horizontal="center" vertical="center"/>
    </xf>
    <xf numFmtId="0" fontId="5" fillId="0" borderId="14"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7" xfId="0" applyFont="1" applyBorder="1" applyAlignment="1">
      <alignment horizontal="center" vertical="center" wrapText="1"/>
    </xf>
    <xf numFmtId="0" fontId="2" fillId="2" borderId="49"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13" xfId="0" applyFont="1" applyBorder="1" applyAlignment="1">
      <alignment horizontal="center" vertical="center"/>
    </xf>
    <xf numFmtId="0" fontId="5" fillId="0" borderId="1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5" fillId="0" borderId="50" xfId="0" applyFont="1" applyBorder="1" applyAlignment="1">
      <alignment horizontal="center" vertical="center"/>
    </xf>
    <xf numFmtId="0" fontId="5" fillId="0" borderId="7"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64"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17" fillId="0" borderId="36" xfId="0" applyFont="1" applyBorder="1" applyAlignment="1">
      <alignment horizontal="center" vertical="center"/>
    </xf>
    <xf numFmtId="0" fontId="5" fillId="0" borderId="28" xfId="0" applyFont="1" applyBorder="1" applyAlignment="1">
      <alignment horizontal="center" vertical="center"/>
    </xf>
    <xf numFmtId="0" fontId="17" fillId="0" borderId="27" xfId="0" applyFont="1" applyBorder="1" applyAlignment="1">
      <alignment horizontal="center" vertical="center"/>
    </xf>
    <xf numFmtId="0" fontId="5" fillId="0" borderId="27" xfId="0" applyFont="1" applyBorder="1" applyAlignment="1">
      <alignment horizontal="center" vertical="center"/>
    </xf>
    <xf numFmtId="0" fontId="4" fillId="2" borderId="8" xfId="0" applyFont="1" applyFill="1" applyBorder="1" applyAlignment="1">
      <alignment horizontal="right" vertical="center"/>
    </xf>
    <xf numFmtId="0" fontId="4" fillId="2" borderId="4" xfId="0" applyFont="1" applyFill="1" applyBorder="1" applyAlignment="1">
      <alignment horizontal="right" vertical="center"/>
    </xf>
    <xf numFmtId="0" fontId="2" fillId="0" borderId="27"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28"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13" fillId="2" borderId="49" xfId="0" applyFont="1" applyFill="1" applyBorder="1" applyAlignment="1">
      <alignment horizontal="center" vertical="center" wrapText="1"/>
    </xf>
    <xf numFmtId="0" fontId="13" fillId="2" borderId="50"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0" fillId="0" borderId="52"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0" xfId="0" applyFill="1" applyBorder="1" applyAlignment="1">
      <alignment horizontal="center" vertical="center" wrapText="1"/>
    </xf>
    <xf numFmtId="0" fontId="4" fillId="2" borderId="35" xfId="0" applyFont="1" applyFill="1" applyBorder="1" applyAlignment="1">
      <alignment horizontal="right" vertical="center"/>
    </xf>
    <xf numFmtId="0" fontId="3" fillId="5" borderId="8" xfId="0" applyFont="1" applyFill="1" applyBorder="1" applyAlignment="1">
      <alignment horizontal="right"/>
    </xf>
    <xf numFmtId="0" fontId="3" fillId="5" borderId="4" xfId="0" applyFont="1" applyFill="1" applyBorder="1" applyAlignment="1">
      <alignment horizontal="right"/>
    </xf>
    <xf numFmtId="0" fontId="0" fillId="0" borderId="47" xfId="0" applyFill="1" applyBorder="1" applyAlignment="1">
      <alignment horizontal="center" vertical="center" wrapText="1"/>
    </xf>
    <xf numFmtId="0" fontId="4" fillId="2" borderId="24" xfId="0" applyFont="1" applyFill="1" applyBorder="1" applyAlignment="1">
      <alignment horizontal="right" vertical="center"/>
    </xf>
    <xf numFmtId="0" fontId="0" fillId="0" borderId="21"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79"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1" fillId="0" borderId="0" xfId="0" applyFont="1" applyBorder="1" applyAlignment="1">
      <alignment horizontal="center" vertical="center" wrapText="1"/>
    </xf>
    <xf numFmtId="0" fontId="0" fillId="0" borderId="0" xfId="0" applyFont="1" applyBorder="1" applyAlignment="1">
      <alignment horizontal="center" vertical="center" wrapText="1"/>
    </xf>
    <xf numFmtId="0" fontId="4" fillId="2" borderId="2" xfId="0" applyFont="1" applyFill="1" applyBorder="1" applyAlignment="1">
      <alignment horizontal="right" vertical="center"/>
    </xf>
    <xf numFmtId="0" fontId="4" fillId="2" borderId="0" xfId="0" applyFont="1" applyFill="1" applyBorder="1" applyAlignment="1">
      <alignment horizontal="right" vertical="center"/>
    </xf>
    <xf numFmtId="0" fontId="0" fillId="0" borderId="36"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17" fillId="0" borderId="49" xfId="0" applyFont="1" applyBorder="1" applyAlignment="1">
      <alignment vertical="center"/>
    </xf>
    <xf numFmtId="0" fontId="5" fillId="0" borderId="50" xfId="0" applyFont="1" applyBorder="1" applyAlignment="1">
      <alignment vertical="center"/>
    </xf>
    <xf numFmtId="0" fontId="5" fillId="0" borderId="7" xfId="0" applyFont="1" applyBorder="1" applyAlignment="1">
      <alignment vertical="center"/>
    </xf>
    <xf numFmtId="0" fontId="4" fillId="2" borderId="28" xfId="0" applyFont="1" applyFill="1" applyBorder="1" applyAlignment="1">
      <alignment horizontal="right" vertical="center"/>
    </xf>
    <xf numFmtId="0" fontId="13" fillId="4" borderId="41" xfId="0" applyFont="1" applyFill="1" applyBorder="1" applyAlignment="1">
      <alignment horizontal="right" vertical="center" wrapText="1"/>
    </xf>
    <xf numFmtId="0" fontId="5" fillId="0" borderId="1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13" fillId="4" borderId="18" xfId="0" applyFont="1" applyFill="1" applyBorder="1" applyAlignment="1">
      <alignment horizontal="right" vertical="center" wrapText="1"/>
    </xf>
    <xf numFmtId="0" fontId="2" fillId="4" borderId="24" xfId="0" applyFont="1" applyFill="1" applyBorder="1" applyAlignment="1">
      <alignment horizontal="right"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40"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17" fillId="0" borderId="62" xfId="0" applyFont="1" applyBorder="1" applyAlignment="1">
      <alignment horizontal="center" vertical="center"/>
    </xf>
    <xf numFmtId="0" fontId="17" fillId="0" borderId="61" xfId="0" applyFont="1" applyBorder="1" applyAlignment="1">
      <alignment horizontal="center" vertical="center"/>
    </xf>
    <xf numFmtId="0" fontId="17" fillId="0" borderId="3" xfId="0" applyFont="1" applyBorder="1" applyAlignment="1">
      <alignment horizontal="center" vertical="center"/>
    </xf>
    <xf numFmtId="0" fontId="5" fillId="0" borderId="38" xfId="0" applyFont="1" applyFill="1" applyBorder="1" applyAlignment="1">
      <alignment horizontal="center" vertical="center" wrapText="1"/>
    </xf>
    <xf numFmtId="2" fontId="20" fillId="0" borderId="18" xfId="0" applyNumberFormat="1" applyFont="1" applyBorder="1" applyAlignment="1">
      <alignment horizontal="center" vertical="center" wrapText="1"/>
    </xf>
    <xf numFmtId="2" fontId="20" fillId="0" borderId="20" xfId="0" applyNumberFormat="1" applyFont="1" applyBorder="1" applyAlignment="1">
      <alignment horizontal="center" vertical="center" wrapText="1"/>
    </xf>
    <xf numFmtId="2" fontId="20" fillId="0" borderId="21" xfId="0" applyNumberFormat="1" applyFont="1" applyBorder="1" applyAlignment="1">
      <alignment horizontal="center" vertical="center" wrapText="1"/>
    </xf>
    <xf numFmtId="0" fontId="13" fillId="4" borderId="42" xfId="0" applyFont="1" applyFill="1" applyBorder="1" applyAlignment="1">
      <alignment horizontal="right" vertical="center" wrapText="1"/>
    </xf>
    <xf numFmtId="2" fontId="20" fillId="0" borderId="18" xfId="0" applyNumberFormat="1" applyFont="1" applyFill="1" applyBorder="1" applyAlignment="1">
      <alignment horizontal="center" vertical="center" wrapText="1"/>
    </xf>
    <xf numFmtId="2" fontId="20" fillId="0" borderId="20" xfId="0" applyNumberFormat="1" applyFont="1" applyFill="1" applyBorder="1" applyAlignment="1">
      <alignment horizontal="center" vertical="center" wrapText="1"/>
    </xf>
    <xf numFmtId="2" fontId="20" fillId="0" borderId="21" xfId="0" applyNumberFormat="1" applyFont="1" applyFill="1" applyBorder="1" applyAlignment="1">
      <alignment horizontal="center" vertical="center" wrapText="1"/>
    </xf>
    <xf numFmtId="0" fontId="20" fillId="0" borderId="19"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39" xfId="0" applyFont="1" applyBorder="1" applyAlignment="1">
      <alignment horizontal="center" vertical="center" wrapText="1"/>
    </xf>
    <xf numFmtId="0" fontId="5" fillId="0" borderId="5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13" fillId="4" borderId="8" xfId="0" applyFont="1" applyFill="1" applyBorder="1" applyAlignment="1">
      <alignment horizontal="right" vertical="center" wrapText="1"/>
    </xf>
    <xf numFmtId="0" fontId="13" fillId="4" borderId="4" xfId="0" applyFont="1" applyFill="1" applyBorder="1" applyAlignment="1">
      <alignment horizontal="right" vertical="center" wrapText="1"/>
    </xf>
    <xf numFmtId="0" fontId="5" fillId="0" borderId="53" xfId="0" applyFont="1" applyFill="1" applyBorder="1" applyAlignment="1">
      <alignment horizontal="center" vertical="center" wrapText="1"/>
    </xf>
    <xf numFmtId="2" fontId="5" fillId="0" borderId="18"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2" fontId="5" fillId="0" borderId="21" xfId="0" applyNumberFormat="1" applyFont="1" applyFill="1" applyBorder="1" applyAlignment="1">
      <alignment horizontal="center" vertical="center" wrapText="1"/>
    </xf>
    <xf numFmtId="0" fontId="4" fillId="2" borderId="27" xfId="0" applyFont="1" applyFill="1" applyBorder="1" applyAlignment="1">
      <alignment horizontal="right" vertical="center"/>
    </xf>
    <xf numFmtId="2" fontId="5" fillId="0" borderId="18" xfId="0" applyNumberFormat="1" applyFont="1" applyBorder="1" applyAlignment="1">
      <alignment horizontal="center" vertical="center" wrapText="1"/>
    </xf>
    <xf numFmtId="2" fontId="5" fillId="0" borderId="20" xfId="0" applyNumberFormat="1" applyFont="1" applyBorder="1" applyAlignment="1">
      <alignment horizontal="center" vertical="center" wrapText="1"/>
    </xf>
    <xf numFmtId="2" fontId="5" fillId="0" borderId="21" xfId="0" applyNumberFormat="1" applyFont="1" applyBorder="1" applyAlignment="1">
      <alignment horizontal="center" vertical="center" wrapText="1"/>
    </xf>
    <xf numFmtId="0" fontId="4" fillId="2" borderId="46" xfId="0" applyFont="1" applyFill="1" applyBorder="1" applyAlignment="1">
      <alignment horizontal="right" vertical="center"/>
    </xf>
    <xf numFmtId="0" fontId="2" fillId="2" borderId="54" xfId="0" applyFont="1" applyFill="1" applyBorder="1" applyAlignment="1">
      <alignment horizontal="center" vertical="center" wrapText="1"/>
    </xf>
    <xf numFmtId="0" fontId="5" fillId="0" borderId="8"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4" fillId="2" borderId="52" xfId="0" applyFont="1" applyFill="1" applyBorder="1" applyAlignment="1">
      <alignment horizontal="right" vertical="center"/>
    </xf>
    <xf numFmtId="0" fontId="15" fillId="0" borderId="8"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41" xfId="0" applyFont="1" applyFill="1" applyBorder="1" applyAlignment="1">
      <alignment horizontal="center" vertical="center"/>
    </xf>
    <xf numFmtId="0" fontId="15" fillId="0" borderId="42" xfId="0" applyFont="1" applyFill="1" applyBorder="1" applyAlignment="1">
      <alignment horizontal="center" vertical="center"/>
    </xf>
    <xf numFmtId="0" fontId="15" fillId="0" borderId="43" xfId="0" applyFont="1" applyFill="1" applyBorder="1" applyAlignment="1">
      <alignment horizontal="center" vertical="center"/>
    </xf>
    <xf numFmtId="0" fontId="15" fillId="0" borderId="41"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15" fillId="0" borderId="43" xfId="0" applyFont="1" applyFill="1" applyBorder="1" applyAlignment="1">
      <alignment horizontal="center" vertical="center" wrapText="1"/>
    </xf>
    <xf numFmtId="0" fontId="16" fillId="0" borderId="41" xfId="0" applyFont="1" applyFill="1" applyBorder="1" applyAlignment="1">
      <alignment vertical="center" wrapText="1"/>
    </xf>
    <xf numFmtId="0" fontId="16" fillId="0" borderId="42" xfId="0" applyFont="1" applyFill="1" applyBorder="1" applyAlignment="1">
      <alignment vertical="center" wrapText="1"/>
    </xf>
    <xf numFmtId="0" fontId="16" fillId="0" borderId="43" xfId="0" applyFont="1" applyFill="1" applyBorder="1" applyAlignment="1">
      <alignment vertical="center" wrapText="1"/>
    </xf>
    <xf numFmtId="0" fontId="15" fillId="0" borderId="8"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5" xfId="0" applyFont="1" applyFill="1" applyBorder="1" applyAlignment="1">
      <alignment horizontal="center" vertical="center" wrapText="1"/>
    </xf>
    <xf numFmtId="0" fontId="15" fillId="0" borderId="58" xfId="0" applyFont="1" applyFill="1" applyBorder="1" applyAlignment="1">
      <alignment horizontal="center" vertical="center" wrapText="1"/>
    </xf>
    <xf numFmtId="0" fontId="15" fillId="0" borderId="59" xfId="0" applyFont="1" applyFill="1" applyBorder="1" applyAlignment="1">
      <alignment horizontal="center" vertical="center" wrapText="1"/>
    </xf>
    <xf numFmtId="0" fontId="15" fillId="0" borderId="60" xfId="0" applyFont="1" applyFill="1" applyBorder="1" applyAlignment="1">
      <alignment horizontal="center" vertical="center" wrapText="1"/>
    </xf>
    <xf numFmtId="0" fontId="16" fillId="0" borderId="8" xfId="0" applyFont="1" applyFill="1" applyBorder="1" applyAlignment="1">
      <alignment vertical="center" wrapText="1"/>
    </xf>
    <xf numFmtId="0" fontId="16" fillId="0" borderId="4" xfId="0" applyFont="1" applyFill="1" applyBorder="1" applyAlignment="1">
      <alignment vertical="center" wrapText="1"/>
    </xf>
    <xf numFmtId="0" fontId="16" fillId="0" borderId="55" xfId="0" applyFont="1" applyFill="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colors>
    <mruColors>
      <color rgb="FFCCFFCC"/>
      <color rgb="FFE4F0DC"/>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10BA1-5EEE-4097-B31F-9605CEA8DFAC}">
  <dimension ref="A1:E77"/>
  <sheetViews>
    <sheetView zoomScaleNormal="100" workbookViewId="0">
      <selection activeCell="H76" sqref="H76"/>
    </sheetView>
  </sheetViews>
  <sheetFormatPr defaultColWidth="9.1796875" defaultRowHeight="14.5" x14ac:dyDescent="0.35"/>
  <cols>
    <col min="1" max="1" width="6.453125" style="1" customWidth="1"/>
    <col min="2" max="2" width="104.81640625" style="1" customWidth="1"/>
    <col min="3" max="3" width="27.453125" style="1" customWidth="1"/>
    <col min="4" max="4" width="11.1796875" style="1" customWidth="1"/>
    <col min="5" max="5" width="43.453125" style="1" customWidth="1"/>
    <col min="6" max="7" width="9.1796875" style="1"/>
    <col min="8" max="8" width="8.81640625" style="1" customWidth="1"/>
    <col min="9" max="16384" width="9.1796875" style="1"/>
  </cols>
  <sheetData>
    <row r="1" spans="1:3" ht="18.5" x14ac:dyDescent="0.35">
      <c r="A1" s="57" t="s">
        <v>0</v>
      </c>
      <c r="B1" s="16"/>
      <c r="C1" s="17"/>
    </row>
    <row r="2" spans="1:3" ht="15.5" x14ac:dyDescent="0.35">
      <c r="A2" s="58" t="s">
        <v>1</v>
      </c>
      <c r="B2" s="16"/>
      <c r="C2" s="17"/>
    </row>
    <row r="3" spans="1:3" ht="18.5" x14ac:dyDescent="0.35">
      <c r="A3" s="322"/>
      <c r="B3" s="322"/>
      <c r="C3" s="322"/>
    </row>
    <row r="4" spans="1:3" ht="29" x14ac:dyDescent="0.35">
      <c r="A4" s="18" t="s">
        <v>2</v>
      </c>
      <c r="B4" s="18" t="s">
        <v>3</v>
      </c>
      <c r="C4" s="18" t="s">
        <v>4</v>
      </c>
    </row>
    <row r="5" spans="1:3" ht="15.5" x14ac:dyDescent="0.35">
      <c r="A5" s="59">
        <v>1</v>
      </c>
      <c r="B5" s="19" t="s">
        <v>5</v>
      </c>
      <c r="C5" s="104">
        <f>'Inception Report and Advanced S'!F18</f>
        <v>0</v>
      </c>
    </row>
    <row r="6" spans="1:3" ht="15.5" x14ac:dyDescent="0.35">
      <c r="A6" s="59">
        <v>2</v>
      </c>
      <c r="B6" s="19" t="s">
        <v>6</v>
      </c>
      <c r="C6" s="104">
        <f>'Inception Report and Advanced S'!F37</f>
        <v>0</v>
      </c>
    </row>
    <row r="7" spans="1:3" ht="15.5" x14ac:dyDescent="0.35">
      <c r="A7" s="59">
        <v>3</v>
      </c>
      <c r="B7" s="26" t="s">
        <v>7</v>
      </c>
      <c r="C7" s="104">
        <f>'EE Design Sections pricelist'!J18+'EE Design Sections pricelist'!J41</f>
        <v>0</v>
      </c>
    </row>
    <row r="8" spans="1:3" ht="15.5" x14ac:dyDescent="0.35">
      <c r="A8" s="59">
        <v>4</v>
      </c>
      <c r="B8" s="26" t="s">
        <v>8</v>
      </c>
      <c r="C8" s="104">
        <f>'EE Design Sections pricelist'!J28+'EE Design Sections pricelist'!J44</f>
        <v>0</v>
      </c>
    </row>
    <row r="9" spans="1:3" ht="15.5" x14ac:dyDescent="0.35">
      <c r="A9" s="59">
        <v>5</v>
      </c>
      <c r="B9" s="26" t="s">
        <v>9</v>
      </c>
      <c r="C9" s="104">
        <f>'EE Design Sections pricelist'!J38+'EE Design Sections pricelist'!J47</f>
        <v>0</v>
      </c>
    </row>
    <row r="10" spans="1:3" ht="15.5" x14ac:dyDescent="0.35">
      <c r="A10" s="59">
        <v>6</v>
      </c>
      <c r="B10" s="26" t="s">
        <v>10</v>
      </c>
      <c r="C10" s="104">
        <f>'LV Design Sections pricelist'!J16+'LV Design Sections pricelist'!J60</f>
        <v>0</v>
      </c>
    </row>
    <row r="11" spans="1:3" ht="15.5" x14ac:dyDescent="0.35">
      <c r="A11" s="59">
        <v>7</v>
      </c>
      <c r="B11" s="26" t="s">
        <v>11</v>
      </c>
      <c r="C11" s="104">
        <f>'LV Design Sections pricelist'!J29+'LV Design Sections pricelist'!J63</f>
        <v>0</v>
      </c>
    </row>
    <row r="12" spans="1:3" ht="15.5" x14ac:dyDescent="0.35">
      <c r="A12" s="59">
        <v>8</v>
      </c>
      <c r="B12" s="26" t="s">
        <v>12</v>
      </c>
      <c r="C12" s="104">
        <f>'LV Design Sections pricelist'!J39+'LV Design Sections pricelist'!J66</f>
        <v>0</v>
      </c>
    </row>
    <row r="13" spans="1:3" ht="15.5" x14ac:dyDescent="0.35">
      <c r="A13" s="59">
        <v>9</v>
      </c>
      <c r="B13" s="26" t="s">
        <v>13</v>
      </c>
      <c r="C13" s="104">
        <f>'LV Design Sections pricelist'!J55+'LV Design Sections pricelist'!J69</f>
        <v>0</v>
      </c>
    </row>
    <row r="14" spans="1:3" ht="15.5" x14ac:dyDescent="0.35">
      <c r="A14" s="59">
        <v>10</v>
      </c>
      <c r="B14" s="26" t="s">
        <v>14</v>
      </c>
      <c r="C14" s="104">
        <f>'LT Design Sections pricelist'!J17+'LT Design Sections pricelist'!J69</f>
        <v>0</v>
      </c>
    </row>
    <row r="15" spans="1:3" ht="15.5" x14ac:dyDescent="0.35">
      <c r="A15" s="59">
        <v>11</v>
      </c>
      <c r="B15" s="26" t="s">
        <v>15</v>
      </c>
      <c r="C15" s="104">
        <f>'LT Design Sections pricelist'!J32+'LT Design Sections pricelist'!J74</f>
        <v>0</v>
      </c>
    </row>
    <row r="16" spans="1:3" ht="15.5" x14ac:dyDescent="0.35">
      <c r="A16" s="59">
        <v>12</v>
      </c>
      <c r="B16" s="26" t="s">
        <v>16</v>
      </c>
      <c r="C16" s="104">
        <f>'LT Design Sections pricelist'!J58+'LT Design Sections pricelist'!J79</f>
        <v>0</v>
      </c>
    </row>
    <row r="17" spans="1:3" ht="15.5" x14ac:dyDescent="0.35">
      <c r="A17" s="59">
        <v>13</v>
      </c>
      <c r="B17" s="26" t="s">
        <v>17</v>
      </c>
      <c r="C17" s="104">
        <f>'LT Design Sections pricelist'!J64+'LT Design Sections pricelist'!J84</f>
        <v>0</v>
      </c>
    </row>
    <row r="18" spans="1:3" ht="15.5" x14ac:dyDescent="0.35">
      <c r="A18" s="59">
        <v>14</v>
      </c>
      <c r="B18" s="26" t="s">
        <v>18</v>
      </c>
      <c r="C18" s="104">
        <f>'Inception Report and Advanced S'!F56</f>
        <v>0</v>
      </c>
    </row>
    <row r="19" spans="1:3" ht="31" x14ac:dyDescent="0.35">
      <c r="A19" s="59">
        <v>15</v>
      </c>
      <c r="B19" s="26" t="s">
        <v>19</v>
      </c>
      <c r="C19" s="104">
        <f>'Local Facilities pricelist'!H7+'Local Facilities pricelist'!H113+'Local Facilities pricelist'!H220</f>
        <v>0</v>
      </c>
    </row>
    <row r="20" spans="1:3" ht="15.5" x14ac:dyDescent="0.35">
      <c r="A20" s="59">
        <v>16</v>
      </c>
      <c r="B20" s="26" t="s">
        <v>20</v>
      </c>
      <c r="C20" s="104">
        <f>'Local Facilities pricelist'!H10+'Local Facilities pricelist'!H116+'Local Facilities pricelist'!H221</f>
        <v>0</v>
      </c>
    </row>
    <row r="21" spans="1:3" ht="31" x14ac:dyDescent="0.35">
      <c r="A21" s="59">
        <v>17</v>
      </c>
      <c r="B21" s="26" t="s">
        <v>21</v>
      </c>
      <c r="C21" s="104">
        <f>'Local Facilities pricelist'!H15+'Local Facilities pricelist'!H121+'Local Facilities pricelist'!H222</f>
        <v>0</v>
      </c>
    </row>
    <row r="22" spans="1:3" ht="15.5" x14ac:dyDescent="0.35">
      <c r="A22" s="59">
        <v>18</v>
      </c>
      <c r="B22" s="26" t="s">
        <v>22</v>
      </c>
      <c r="C22" s="104">
        <f>'Local Facilities pricelist'!H18+'Local Facilities pricelist'!H124+'Local Facilities pricelist'!H223</f>
        <v>0</v>
      </c>
    </row>
    <row r="23" spans="1:3" ht="15.5" x14ac:dyDescent="0.35">
      <c r="A23" s="59">
        <v>19</v>
      </c>
      <c r="B23" s="26" t="s">
        <v>23</v>
      </c>
      <c r="C23" s="104">
        <f>'Local Facilities pricelist'!H21+'Local Facilities pricelist'!H127+'Local Facilities pricelist'!H224</f>
        <v>0</v>
      </c>
    </row>
    <row r="24" spans="1:3" ht="15.5" x14ac:dyDescent="0.35">
      <c r="A24" s="59">
        <v>20</v>
      </c>
      <c r="B24" s="26" t="s">
        <v>24</v>
      </c>
      <c r="C24" s="104">
        <f>'Local Facilities pricelist'!H24+'Local Facilities pricelist'!H130+'Local Facilities pricelist'!H225</f>
        <v>0</v>
      </c>
    </row>
    <row r="25" spans="1:3" ht="15.5" x14ac:dyDescent="0.35">
      <c r="A25" s="59">
        <v>21</v>
      </c>
      <c r="B25" s="26" t="s">
        <v>25</v>
      </c>
      <c r="C25" s="104">
        <f>'Local Facilities pricelist'!H27+'Local Facilities pricelist'!H133+'Local Facilities pricelist'!H226</f>
        <v>0</v>
      </c>
    </row>
    <row r="26" spans="1:3" ht="15.5" x14ac:dyDescent="0.35">
      <c r="A26" s="59">
        <v>22</v>
      </c>
      <c r="B26" s="26" t="s">
        <v>26</v>
      </c>
      <c r="C26" s="104">
        <f>'Local Facilities pricelist'!H32+'Local Facilities pricelist'!H138+'Local Facilities pricelist'!H227</f>
        <v>0</v>
      </c>
    </row>
    <row r="27" spans="1:3" ht="20.25" customHeight="1" x14ac:dyDescent="0.35">
      <c r="A27" s="59">
        <v>23</v>
      </c>
      <c r="B27" s="26" t="s">
        <v>27</v>
      </c>
      <c r="C27" s="104">
        <f>'Local Facilities pricelist'!H35+'Local Facilities pricelist'!H141+'Local Facilities pricelist'!H228</f>
        <v>0</v>
      </c>
    </row>
    <row r="28" spans="1:3" ht="18" customHeight="1" x14ac:dyDescent="0.35">
      <c r="A28" s="59">
        <v>24</v>
      </c>
      <c r="B28" s="26" t="s">
        <v>28</v>
      </c>
      <c r="C28" s="104">
        <f>'Local Facilities pricelist'!H38+'Local Facilities pricelist'!H144+'Local Facilities pricelist'!H229</f>
        <v>0</v>
      </c>
    </row>
    <row r="29" spans="1:3" ht="15.5" x14ac:dyDescent="0.35">
      <c r="A29" s="59">
        <v>25</v>
      </c>
      <c r="B29" s="26" t="s">
        <v>29</v>
      </c>
      <c r="C29" s="104">
        <f>'Local Facilities pricelist'!H231+'Local Facilities pricelist'!H150+'Local Facilities pricelist'!H44</f>
        <v>0</v>
      </c>
    </row>
    <row r="30" spans="1:3" ht="31" x14ac:dyDescent="0.35">
      <c r="A30" s="59">
        <v>26</v>
      </c>
      <c r="B30" s="26" t="s">
        <v>30</v>
      </c>
      <c r="C30" s="104">
        <f>'Local Facilities pricelist'!H49+'Local Facilities pricelist'!H155+'Local Facilities pricelist'!H232</f>
        <v>0</v>
      </c>
    </row>
    <row r="31" spans="1:3" ht="15.5" x14ac:dyDescent="0.35">
      <c r="A31" s="59">
        <v>27</v>
      </c>
      <c r="B31" s="26" t="s">
        <v>31</v>
      </c>
      <c r="C31" s="104">
        <f>'Local Facilities pricelist'!H54+'Local Facilities pricelist'!H160+'Local Facilities pricelist'!H233</f>
        <v>0</v>
      </c>
    </row>
    <row r="32" spans="1:3" ht="15.5" x14ac:dyDescent="0.35">
      <c r="A32" s="59">
        <v>28</v>
      </c>
      <c r="B32" s="26" t="s">
        <v>32</v>
      </c>
      <c r="C32" s="104">
        <f>'Local Facilities pricelist'!H57+'Local Facilities pricelist'!H163+'Local Facilities pricelist'!H234</f>
        <v>0</v>
      </c>
    </row>
    <row r="33" spans="1:3" ht="15.5" x14ac:dyDescent="0.35">
      <c r="A33" s="59">
        <v>29</v>
      </c>
      <c r="B33" s="26" t="s">
        <v>33</v>
      </c>
      <c r="C33" s="104">
        <f>'Local Facilities pricelist'!H60+'Local Facilities pricelist'!H166+'Local Facilities pricelist'!H235</f>
        <v>0</v>
      </c>
    </row>
    <row r="34" spans="1:3" ht="15.5" x14ac:dyDescent="0.35">
      <c r="A34" s="59">
        <v>30</v>
      </c>
      <c r="B34" s="26" t="s">
        <v>34</v>
      </c>
      <c r="C34" s="104">
        <f>'Local Facilities pricelist'!H236</f>
        <v>0</v>
      </c>
    </row>
    <row r="35" spans="1:3" ht="31" x14ac:dyDescent="0.35">
      <c r="A35" s="59">
        <v>31</v>
      </c>
      <c r="B35" s="26" t="s">
        <v>35</v>
      </c>
      <c r="C35" s="104">
        <f>'Local Facilities pricelist'!H63+'Local Facilities pricelist'!H174+'Local Facilities pricelist'!H237</f>
        <v>0</v>
      </c>
    </row>
    <row r="36" spans="1:3" ht="15.5" x14ac:dyDescent="0.35">
      <c r="A36" s="59">
        <v>32</v>
      </c>
      <c r="B36" s="26" t="s">
        <v>36</v>
      </c>
      <c r="C36" s="104">
        <f>'Local Facilities pricelist'!H69+'Local Facilities pricelist'!H180+'Local Facilities pricelist'!H239</f>
        <v>0</v>
      </c>
    </row>
    <row r="37" spans="1:3" ht="15.5" x14ac:dyDescent="0.35">
      <c r="A37" s="59">
        <v>33</v>
      </c>
      <c r="B37" s="26" t="s">
        <v>37</v>
      </c>
      <c r="C37" s="104">
        <f>'Local Facilities pricelist'!H66+'Local Facilities pricelist'!H177+'Local Facilities pricelist'!H238</f>
        <v>0</v>
      </c>
    </row>
    <row r="38" spans="1:3" ht="15.5" x14ac:dyDescent="0.35">
      <c r="A38" s="59">
        <v>34</v>
      </c>
      <c r="B38" s="26" t="s">
        <v>38</v>
      </c>
      <c r="C38" s="104">
        <f>'Local Facilities pricelist'!H73+'Local Facilities pricelist'!H184+'Local Facilities pricelist'!H241</f>
        <v>0</v>
      </c>
    </row>
    <row r="39" spans="1:3" ht="31" x14ac:dyDescent="0.35">
      <c r="A39" s="59">
        <v>35</v>
      </c>
      <c r="B39" s="26" t="s">
        <v>676</v>
      </c>
      <c r="C39" s="104">
        <f>'Local Facilities pricelist'!H78+'Local Facilities pricelist'!H189+'Local Facilities pricelist'!H242</f>
        <v>0</v>
      </c>
    </row>
    <row r="40" spans="1:3" ht="30.75" customHeight="1" x14ac:dyDescent="0.35">
      <c r="A40" s="59">
        <v>36</v>
      </c>
      <c r="B40" s="26" t="s">
        <v>39</v>
      </c>
      <c r="C40" s="104">
        <f>'Local Facilities pricelist'!H81+'Local Facilities pricelist'!H192+'Local Facilities pricelist'!H243</f>
        <v>0</v>
      </c>
    </row>
    <row r="41" spans="1:3" ht="14.25" customHeight="1" x14ac:dyDescent="0.35">
      <c r="A41" s="59">
        <v>37</v>
      </c>
      <c r="B41" s="26" t="s">
        <v>40</v>
      </c>
      <c r="C41" s="104">
        <f>'Local Facilities pricelist'!H84+'Local Facilities pricelist'!H195+'Local Facilities pricelist'!H244</f>
        <v>0</v>
      </c>
    </row>
    <row r="42" spans="1:3" ht="15.5" x14ac:dyDescent="0.35">
      <c r="A42" s="59">
        <v>38</v>
      </c>
      <c r="B42" s="26" t="s">
        <v>41</v>
      </c>
      <c r="C42" s="104">
        <f>'Local Facilities pricelist'!H87+'Local Facilities pricelist'!H198+'Local Facilities pricelist'!H245</f>
        <v>0</v>
      </c>
    </row>
    <row r="43" spans="1:3" ht="31" x14ac:dyDescent="0.35">
      <c r="A43" s="59">
        <v>39</v>
      </c>
      <c r="B43" s="61" t="s">
        <v>677</v>
      </c>
      <c r="C43" s="105">
        <f>'Local Facilities pricelist'!H90+'Local Facilities pricelist'!H201+'Local Facilities pricelist'!H246</f>
        <v>0</v>
      </c>
    </row>
    <row r="44" spans="1:3" ht="15.5" x14ac:dyDescent="0.35">
      <c r="A44" s="59">
        <v>40</v>
      </c>
      <c r="B44" s="61" t="s">
        <v>42</v>
      </c>
      <c r="C44" s="105">
        <f>'Local Facilities pricelist'!H95+'Local Facilities pricelist'!H206+'Local Facilities pricelist'!H247</f>
        <v>0</v>
      </c>
    </row>
    <row r="45" spans="1:3" ht="15.5" x14ac:dyDescent="0.35">
      <c r="A45" s="59">
        <v>41</v>
      </c>
      <c r="B45" s="61" t="s">
        <v>43</v>
      </c>
      <c r="C45" s="105">
        <f>'Local Facilities pricelist'!H98+'Local Facilities pricelist'!H209+'Local Facilities pricelist'!H249</f>
        <v>0</v>
      </c>
    </row>
    <row r="46" spans="1:3" ht="15.5" x14ac:dyDescent="0.35">
      <c r="A46" s="59">
        <v>42</v>
      </c>
      <c r="B46" s="61" t="s">
        <v>44</v>
      </c>
      <c r="C46" s="105">
        <f>'Local Facilities pricelist'!H101+'Local Facilities pricelist'!H212+'Local Facilities pricelist'!H249</f>
        <v>0</v>
      </c>
    </row>
    <row r="47" spans="1:3" ht="15.5" x14ac:dyDescent="0.35">
      <c r="A47" s="59">
        <v>43</v>
      </c>
      <c r="B47" s="61" t="s">
        <v>45</v>
      </c>
      <c r="C47" s="105">
        <f>'Local Facilities pricelist'!H104+'Local Facilities pricelist'!H215+'Local Facilities pricelist'!H250</f>
        <v>0</v>
      </c>
    </row>
    <row r="48" spans="1:3" ht="15.5" x14ac:dyDescent="0.35">
      <c r="A48" s="59">
        <v>44</v>
      </c>
      <c r="B48" s="61" t="s">
        <v>46</v>
      </c>
      <c r="C48" s="105">
        <f>'Local Facilities pricelist'!H107+'Local Facilities pricelist'!H218+'Local Facilities pricelist'!H251</f>
        <v>0</v>
      </c>
    </row>
    <row r="49" spans="1:3" ht="31" x14ac:dyDescent="0.35">
      <c r="A49" s="59">
        <v>45</v>
      </c>
      <c r="B49" s="61" t="s">
        <v>47</v>
      </c>
      <c r="C49" s="105">
        <f>'Construction and testing phase'!G17</f>
        <v>0</v>
      </c>
    </row>
    <row r="50" spans="1:3" ht="15.5" x14ac:dyDescent="0.35">
      <c r="A50" s="59">
        <v>46</v>
      </c>
      <c r="B50" s="61" t="s">
        <v>48</v>
      </c>
      <c r="C50" s="105">
        <f>'EE Design Sections pricelist'!J48</f>
        <v>0</v>
      </c>
    </row>
    <row r="51" spans="1:3" ht="15.5" x14ac:dyDescent="0.35">
      <c r="A51" s="59">
        <v>47</v>
      </c>
      <c r="B51" s="61" t="s">
        <v>49</v>
      </c>
      <c r="C51" s="105">
        <f>'LV Design Sections pricelist'!J70</f>
        <v>0</v>
      </c>
    </row>
    <row r="52" spans="1:3" ht="15.5" x14ac:dyDescent="0.35">
      <c r="A52" s="59">
        <v>48</v>
      </c>
      <c r="B52" s="61" t="s">
        <v>50</v>
      </c>
      <c r="C52" s="105">
        <f>'LT Design Sections pricelist'!J85</f>
        <v>0</v>
      </c>
    </row>
    <row r="53" spans="1:3" ht="17" x14ac:dyDescent="0.35">
      <c r="A53" s="18"/>
      <c r="B53" s="20" t="s">
        <v>678</v>
      </c>
      <c r="C53" s="212">
        <f>C52+C51+C50+C49+C48+C47+C46+C45+C44+C43+C42+C41+C40+C39+C38+C37+C36+C35+C34+C33+C32+C31+C30+C29+C28+C27+C26+C25+C24+C23+C22+C21+C20+C19+C18+C17+C16+C15+C14+C13+C12+C11+C10+C9+C8+C7+C6+C5</f>
        <v>0</v>
      </c>
    </row>
    <row r="54" spans="1:3" ht="17" x14ac:dyDescent="0.35">
      <c r="A54" s="18"/>
      <c r="B54" s="20" t="s">
        <v>679</v>
      </c>
      <c r="C54" s="212">
        <f>C53*0.3</f>
        <v>0</v>
      </c>
    </row>
    <row r="55" spans="1:3" ht="17" x14ac:dyDescent="0.35">
      <c r="A55" s="18"/>
      <c r="B55" s="20" t="s">
        <v>680</v>
      </c>
      <c r="C55" s="212">
        <f>C53+C54</f>
        <v>0</v>
      </c>
    </row>
    <row r="56" spans="1:3" ht="15.5" x14ac:dyDescent="0.35">
      <c r="A56" s="323" t="s">
        <v>51</v>
      </c>
      <c r="B56" s="324"/>
      <c r="C56" s="21"/>
    </row>
    <row r="57" spans="1:3" ht="88.5" customHeight="1" x14ac:dyDescent="0.35">
      <c r="A57" s="325" t="s">
        <v>684</v>
      </c>
      <c r="B57" s="325"/>
      <c r="C57" s="325"/>
    </row>
    <row r="58" spans="1:3" x14ac:dyDescent="0.35">
      <c r="A58" s="33"/>
      <c r="B58" s="23"/>
      <c r="C58" s="24"/>
    </row>
    <row r="59" spans="1:3" x14ac:dyDescent="0.35">
      <c r="A59" s="22"/>
      <c r="B59" s="23"/>
      <c r="C59" s="24"/>
    </row>
    <row r="60" spans="1:3" x14ac:dyDescent="0.35">
      <c r="A60" s="22"/>
      <c r="B60" s="23"/>
      <c r="C60" s="24"/>
    </row>
    <row r="61" spans="1:3" x14ac:dyDescent="0.35">
      <c r="A61" s="213" t="s">
        <v>52</v>
      </c>
    </row>
    <row r="62" spans="1:3" x14ac:dyDescent="0.35">
      <c r="A62" s="213" t="s">
        <v>53</v>
      </c>
    </row>
    <row r="63" spans="1:3" x14ac:dyDescent="0.35">
      <c r="A63" s="213" t="s">
        <v>54</v>
      </c>
    </row>
    <row r="64" spans="1:3" x14ac:dyDescent="0.35">
      <c r="A64" s="213" t="s">
        <v>55</v>
      </c>
    </row>
    <row r="66" spans="2:5" ht="15" thickBot="1" x14ac:dyDescent="0.4"/>
    <row r="67" spans="2:5" ht="15" thickBot="1" x14ac:dyDescent="0.4">
      <c r="B67" s="326" t="s">
        <v>56</v>
      </c>
      <c r="C67" s="327"/>
      <c r="D67" s="327"/>
      <c r="E67" s="328"/>
    </row>
    <row r="68" spans="2:5" ht="15" thickBot="1" x14ac:dyDescent="0.4">
      <c r="B68" s="214" t="s">
        <v>57</v>
      </c>
      <c r="C68" s="214" t="s">
        <v>58</v>
      </c>
      <c r="D68" s="215" t="s">
        <v>59</v>
      </c>
      <c r="E68" s="214" t="s">
        <v>60</v>
      </c>
    </row>
    <row r="69" spans="2:5" ht="15" thickBot="1" x14ac:dyDescent="0.4">
      <c r="B69" s="226" t="s">
        <v>61</v>
      </c>
      <c r="C69" s="227">
        <f>'Inception Report and Advanced S'!F18</f>
        <v>0</v>
      </c>
      <c r="D69" s="229" t="e">
        <f>C69/C53*100</f>
        <v>#DIV/0!</v>
      </c>
      <c r="E69" s="228" t="s">
        <v>685</v>
      </c>
    </row>
    <row r="70" spans="2:5" x14ac:dyDescent="0.35">
      <c r="B70" s="219" t="s">
        <v>62</v>
      </c>
      <c r="C70" s="224" t="e">
        <f>'EE Design Sections pricelist'!J3+'EE Design Sections pricelist'!J6+'EE Design Sections pricelist'!J9+'EE Design Sections pricelist'!J12+'EE Design Sections pricelist'!J15+'EE Design Sections pricelist'!J19+'EE Design Sections pricelist'!J22+'EE Design Sections pricelist'!J25+'EE Design Sections pricelist'!J29+'EE Design Sections pricelist'!J32+'EE Design Sections pricelist'!J35+'LV Design Sections pricelist'!J52+'LV Design Sections pricelist'!J49+'LV Design Sections pricelist'!J46+'LV Design Sections pricelist'!J43+'LV Design Sections pricelist'!J40+'LV Design Sections pricelist'!J36+'LV Design Sections pricelist'!J33+'LV Design Sections pricelist'!J30+'LV Design Sections pricelist'!J26+'LV Design Sections pricelist'!J23+'LV Design Sections pricelist'!J20+'LV Design Sections pricelist'!J17+'LV Design Sections pricelist'!#REF!+'LV Design Sections pricelist'!J13+'LV Design Sections pricelist'!J10+'LV Design Sections pricelist'!J8+'LV Design Sections pricelist'!J5+'LV Design Sections pricelist'!J3+'LT Design Sections pricelist'!J61+'LT Design Sections pricelist'!J59+'LT Design Sections pricelist'!J55+'LT Design Sections pricelist'!J53+'LT Design Sections pricelist'!J50+'LT Design Sections pricelist'!J48+'LT Design Sections pricelist'!J45+'LT Design Sections pricelist'!J43+'LT Design Sections pricelist'!J40+'LT Design Sections pricelist'!J38+'LT Design Sections pricelist'!J35+'LT Design Sections pricelist'!J33+'LT Design Sections pricelist'!#REF!+'LT Design Sections pricelist'!J29+'LT Design Sections pricelist'!#REF!+'LT Design Sections pricelist'!J26+'LT Design Sections pricelist'!J23+'LT Design Sections pricelist'!J21+'LT Design Sections pricelist'!#REF!+'LT Design Sections pricelist'!J18+'LT Design Sections pricelist'!#REF!+'LT Design Sections pricelist'!J14+'LT Design Sections pricelist'!#REF!+'LT Design Sections pricelist'!J11+'LT Design Sections pricelist'!#REF!+'LT Design Sections pricelist'!J8+'LT Design Sections pricelist'!J5+'LT Design Sections pricelist'!J3+'Local Facilities pricelist'!H109+'Local Facilities pricelist'!H105+'Local Facilities pricelist'!H102+'Local Facilities pricelist'!H99+'Local Facilities pricelist'!H96+'Local Facilities pricelist'!H93+'Local Facilities pricelist'!H91+'Local Facilities pricelist'!H88+'Local Facilities pricelist'!H85+'Local Facilities pricelist'!H82+'Local Facilities pricelist'!H79+'Local Facilities pricelist'!H76+'Local Facilities pricelist'!H74+'Local Facilities pricelist'!H71+'Local Facilities pricelist'!H67+'Local Facilities pricelist'!H64+'Local Facilities pricelist'!H61+'Local Facilities pricelist'!H58+'Local Facilities pricelist'!H55+'Local Facilities pricelist'!H52+'Local Facilities pricelist'!H50+'Local Facilities pricelist'!H47+'Local Facilities pricelist'!H45+'Local Facilities pricelist'!H42+'Local Facilities pricelist'!H40+'Local Facilities pricelist'!H36+'Local Facilities pricelist'!H33+'Local Facilities pricelist'!H30+'Local Facilities pricelist'!H28+'Local Facilities pricelist'!H25+'Local Facilities pricelist'!H22+'Local Facilities pricelist'!H19+'Local Facilities pricelist'!H16+'Local Facilities pricelist'!H13+'Local Facilities pricelist'!H11+'Local Facilities pricelist'!H8+'Local Facilities pricelist'!H5+'Local Facilities pricelist'!H3</f>
        <v>#REF!</v>
      </c>
      <c r="D70" s="335" t="e">
        <f>(C70+C71)/C53*100</f>
        <v>#REF!</v>
      </c>
      <c r="E70" s="329" t="s">
        <v>686</v>
      </c>
    </row>
    <row r="71" spans="2:5" ht="15" thickBot="1" x14ac:dyDescent="0.4">
      <c r="B71" s="218" t="s">
        <v>63</v>
      </c>
      <c r="C71" s="225" t="e">
        <f>'Local Facilities pricelist'!H106+'Local Facilities pricelist'!H103+'Local Facilities pricelist'!H100+'Local Facilities pricelist'!H97+'Local Facilities pricelist'!H94+'Local Facilities pricelist'!H92+'Local Facilities pricelist'!H89+'Local Facilities pricelist'!H86+'Local Facilities pricelist'!H83+'Local Facilities pricelist'!H80+'Local Facilities pricelist'!H77+'Local Facilities pricelist'!H75+'Local Facilities pricelist'!H72+'Local Facilities pricelist'!H68+'Local Facilities pricelist'!H65+'Local Facilities pricelist'!H62+'Local Facilities pricelist'!H59+'Local Facilities pricelist'!H56+'Local Facilities pricelist'!H53+'Local Facilities pricelist'!H51+'Local Facilities pricelist'!H48+'Local Facilities pricelist'!H46+'Local Facilities pricelist'!H43+'Local Facilities pricelist'!H41+'Local Facilities pricelist'!H37+'Local Facilities pricelist'!H34+'Local Facilities pricelist'!H31+'Local Facilities pricelist'!H29+'Local Facilities pricelist'!H26+'Local Facilities pricelist'!H23+'Local Facilities pricelist'!H20+'Local Facilities pricelist'!H17+'Local Facilities pricelist'!H14+'Local Facilities pricelist'!H12+'Local Facilities pricelist'!H9+'Local Facilities pricelist'!H6+'Local Facilities pricelist'!H4+'LT Design Sections pricelist'!J62+'LT Design Sections pricelist'!J60+'LT Design Sections pricelist'!J56+'LT Design Sections pricelist'!J54+'LT Design Sections pricelist'!J51+'LT Design Sections pricelist'!J49+'LT Design Sections pricelist'!J46+'LT Design Sections pricelist'!J44+'LT Design Sections pricelist'!J41+'LT Design Sections pricelist'!J39+'LT Design Sections pricelist'!J36+'LT Design Sections pricelist'!J34+'LT Design Sections pricelist'!#REF!+'LT Design Sections pricelist'!J30+'LT Design Sections pricelist'!#REF!+'LT Design Sections pricelist'!J27+'LT Design Sections pricelist'!J24+'LT Design Sections pricelist'!J22+'LT Design Sections pricelist'!#REF!+'LT Design Sections pricelist'!J19+'LT Design Sections pricelist'!#REF!+'LT Design Sections pricelist'!J15+'LT Design Sections pricelist'!#REF!+'LT Design Sections pricelist'!J12+'LT Design Sections pricelist'!#REF!+'LT Design Sections pricelist'!J9+'LT Design Sections pricelist'!J6+'LT Design Sections pricelist'!J4+'LV Design Sections pricelist'!J53+'LV Design Sections pricelist'!J50+'LV Design Sections pricelist'!J47+'LV Design Sections pricelist'!J44+'LV Design Sections pricelist'!J41+'LV Design Sections pricelist'!J37+'LV Design Sections pricelist'!J34+'LV Design Sections pricelist'!J31+'LV Design Sections pricelist'!J27+'LV Design Sections pricelist'!J24+'LV Design Sections pricelist'!J21+'LV Design Sections pricelist'!J18+'LV Design Sections pricelist'!#REF!+'LV Design Sections pricelist'!J14+'LV Design Sections pricelist'!J11+'LV Design Sections pricelist'!J9+'LV Design Sections pricelist'!J6+'LV Design Sections pricelist'!J4+'EE Design Sections pricelist'!J36+'EE Design Sections pricelist'!J33+'EE Design Sections pricelist'!J30+'EE Design Sections pricelist'!J26+'EE Design Sections pricelist'!J23+'EE Design Sections pricelist'!J20+'EE Design Sections pricelist'!J16+'EE Design Sections pricelist'!J13+'EE Design Sections pricelist'!J10+'EE Design Sections pricelist'!J7+'EE Design Sections pricelist'!J4</f>
        <v>#REF!</v>
      </c>
      <c r="D71" s="334"/>
      <c r="E71" s="330"/>
    </row>
    <row r="72" spans="2:5" x14ac:dyDescent="0.35">
      <c r="B72" s="216" t="s">
        <v>18</v>
      </c>
      <c r="C72" s="222">
        <f>'Inception Report and Advanced S'!F55</f>
        <v>0</v>
      </c>
      <c r="D72" s="332" t="e">
        <f>(C72+C73+C74)/C53*100</f>
        <v>#DIV/0!</v>
      </c>
      <c r="E72" s="329" t="s">
        <v>687</v>
      </c>
    </row>
    <row r="73" spans="2:5" x14ac:dyDescent="0.35">
      <c r="B73" s="217" t="s">
        <v>64</v>
      </c>
      <c r="C73" s="223">
        <f>'EE Design Sections pricelist'!J39+'EE Design Sections pricelist'!J42+'EE Design Sections pricelist'!J45+'LV Design Sections pricelist'!J56+'LV Design Sections pricelist'!J61+'LV Design Sections pricelist'!J64+'LV Design Sections pricelist'!J67+'LT Design Sections pricelist'!J65+'LT Design Sections pricelist'!J70+'LT Design Sections pricelist'!J75+'LT Design Sections pricelist'!J80+'Local Facilities pricelist'!H109+'Local Facilities pricelist'!H114+'Local Facilities pricelist'!H117+'Local Facilities pricelist'!H122+'Local Facilities pricelist'!H125+'Local Facilities pricelist'!H128+'Local Facilities pricelist'!H131+'Local Facilities pricelist'!H134+'Local Facilities pricelist'!H139+'Local Facilities pricelist'!H142+'Local Facilities pricelist'!H146+'Local Facilities pricelist'!H151+'Local Facilities pricelist'!H156+'Local Facilities pricelist'!H161+'Local Facilities pricelist'!H164+'Local Facilities pricelist'!H172+'Local Facilities pricelist'!H175+'Local Facilities pricelist'!H178+'Local Facilities pricelist'!H182+'Local Facilities pricelist'!H185+'Local Facilities pricelist'!H190+'Local Facilities pricelist'!H193+'Local Facilities pricelist'!H196+'Local Facilities pricelist'!H199+'Local Facilities pricelist'!H202+'Local Facilities pricelist'!H207+'Local Facilities pricelist'!H210+'Local Facilities pricelist'!H213+'Local Facilities pricelist'!H216</f>
        <v>0</v>
      </c>
      <c r="D73" s="333"/>
      <c r="E73" s="331"/>
    </row>
    <row r="74" spans="2:5" ht="15" thickBot="1" x14ac:dyDescent="0.4">
      <c r="B74" s="218" t="s">
        <v>65</v>
      </c>
      <c r="C74" s="225">
        <f>'EE Design Sections pricelist'!J40+'EE Design Sections pricelist'!J43+'EE Design Sections pricelist'!J46+'LV Design Sections pricelist'!J59+'LV Design Sections pricelist'!J62+'LV Design Sections pricelist'!J65+'LV Design Sections pricelist'!J68+'LT Design Sections pricelist'!J68+'LT Design Sections pricelist'!J73+'LT Design Sections pricelist'!J78+'LT Design Sections pricelist'!J83+'Local Facilities pricelist'!H112+'Local Facilities pricelist'!H115+'Local Facilities pricelist'!H120+'Local Facilities pricelist'!H123+'Local Facilities pricelist'!H126+'Local Facilities pricelist'!H129+'Local Facilities pricelist'!H132+'Local Facilities pricelist'!H137+'Local Facilities pricelist'!H140+'Local Facilities pricelist'!H143+'Local Facilities pricelist'!H149+'Local Facilities pricelist'!H154+'Local Facilities pricelist'!H159+'Local Facilities pricelist'!H162+'Local Facilities pricelist'!H165+'Local Facilities pricelist'!H173+'Local Facilities pricelist'!H176+'Local Facilities pricelist'!H179+'Local Facilities pricelist'!H183+'Local Facilities pricelist'!H188+'Local Facilities pricelist'!H191+'Local Facilities pricelist'!H194+'Local Facilities pricelist'!H197+'Local Facilities pricelist'!H200+'Local Facilities pricelist'!H205+'Local Facilities pricelist'!H208+'Local Facilities pricelist'!H211+'Local Facilities pricelist'!H214+'Local Facilities pricelist'!H217</f>
        <v>0</v>
      </c>
      <c r="D74" s="334"/>
      <c r="E74" s="330"/>
    </row>
    <row r="75" spans="2:5" x14ac:dyDescent="0.35">
      <c r="B75" s="219" t="s">
        <v>66</v>
      </c>
      <c r="C75" s="224">
        <f>'Local Facilities pricelist'!H230+'Local Facilities pricelist'!H240+'Local Facilities pricelist'!H252+'LT Design Sections pricelist'!J85+'LV Design Sections pricelist'!J70+'EE Design Sections pricelist'!J48</f>
        <v>0</v>
      </c>
      <c r="D75" s="335" t="e">
        <f>(C75+C76+C77)/C53*100</f>
        <v>#DIV/0!</v>
      </c>
      <c r="E75" s="331" t="s">
        <v>687</v>
      </c>
    </row>
    <row r="76" spans="2:5" ht="29" x14ac:dyDescent="0.35">
      <c r="B76" s="220" t="s">
        <v>47</v>
      </c>
      <c r="C76" s="223">
        <f>'Construction and testing phase'!G17</f>
        <v>0</v>
      </c>
      <c r="D76" s="333"/>
      <c r="E76" s="331"/>
    </row>
    <row r="77" spans="2:5" ht="29.5" thickBot="1" x14ac:dyDescent="0.4">
      <c r="B77" s="221" t="s">
        <v>67</v>
      </c>
      <c r="C77" s="225">
        <f>'Construction and testing phase'!G54</f>
        <v>0</v>
      </c>
      <c r="D77" s="334"/>
      <c r="E77" s="330"/>
    </row>
  </sheetData>
  <mergeCells count="10">
    <mergeCell ref="E72:E74"/>
    <mergeCell ref="E75:E77"/>
    <mergeCell ref="D72:D74"/>
    <mergeCell ref="D75:D77"/>
    <mergeCell ref="D70:D71"/>
    <mergeCell ref="A3:C3"/>
    <mergeCell ref="A56:B56"/>
    <mergeCell ref="A57:C57"/>
    <mergeCell ref="B67:E67"/>
    <mergeCell ref="E70:E7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19417-851C-4AE5-B6E4-D0BC89010C48}">
  <dimension ref="A1:G62"/>
  <sheetViews>
    <sheetView tabSelected="1" zoomScale="85" zoomScaleNormal="85" workbookViewId="0">
      <selection activeCell="M3" sqref="M3"/>
    </sheetView>
  </sheetViews>
  <sheetFormatPr defaultRowHeight="14.5" x14ac:dyDescent="0.35"/>
  <cols>
    <col min="2" max="2" width="28.1796875" customWidth="1"/>
    <col min="3" max="3" width="9" customWidth="1"/>
    <col min="4" max="4" width="10.54296875" customWidth="1"/>
    <col min="5" max="5" width="11" customWidth="1"/>
    <col min="6" max="6" width="14" customWidth="1"/>
    <col min="7" max="7" width="10.54296875" customWidth="1"/>
  </cols>
  <sheetData>
    <row r="1" spans="1:6" x14ac:dyDescent="0.35">
      <c r="B1" s="119" t="s">
        <v>718</v>
      </c>
    </row>
    <row r="3" spans="1:6" ht="16" thickBot="1" x14ac:dyDescent="0.4">
      <c r="A3" s="27" t="s">
        <v>68</v>
      </c>
    </row>
    <row r="4" spans="1:6" ht="15" thickBot="1" x14ac:dyDescent="0.4">
      <c r="A4" s="350" t="s">
        <v>69</v>
      </c>
      <c r="B4" s="351"/>
      <c r="C4" s="351"/>
      <c r="D4" s="351"/>
      <c r="E4" s="351"/>
      <c r="F4" s="352"/>
    </row>
    <row r="5" spans="1:6" ht="28.5" thickBot="1" x14ac:dyDescent="0.4">
      <c r="A5" s="34" t="s">
        <v>70</v>
      </c>
      <c r="B5" s="35" t="s">
        <v>71</v>
      </c>
      <c r="C5" s="35" t="s">
        <v>72</v>
      </c>
      <c r="D5" s="35" t="s">
        <v>73</v>
      </c>
      <c r="E5" s="35" t="s">
        <v>74</v>
      </c>
      <c r="F5" s="35" t="s">
        <v>75</v>
      </c>
    </row>
    <row r="6" spans="1:6" ht="59.25" customHeight="1" thickTop="1" thickBot="1" x14ac:dyDescent="0.4">
      <c r="A6" s="344" t="s">
        <v>76</v>
      </c>
      <c r="B6" s="345"/>
      <c r="C6" s="345"/>
      <c r="D6" s="345"/>
      <c r="E6" s="345"/>
      <c r="F6" s="346"/>
    </row>
    <row r="7" spans="1:6" ht="15" thickBot="1" x14ac:dyDescent="0.4">
      <c r="A7" s="347" t="s">
        <v>77</v>
      </c>
      <c r="B7" s="348"/>
      <c r="C7" s="348"/>
      <c r="D7" s="348"/>
      <c r="E7" s="348"/>
      <c r="F7" s="349"/>
    </row>
    <row r="8" spans="1:6" ht="15" thickBot="1" x14ac:dyDescent="0.4">
      <c r="A8" s="36">
        <v>1</v>
      </c>
      <c r="B8" s="37"/>
      <c r="C8" s="38"/>
      <c r="D8" s="38"/>
      <c r="E8" s="38"/>
      <c r="F8" s="39"/>
    </row>
    <row r="9" spans="1:6" ht="15" thickBot="1" x14ac:dyDescent="0.4">
      <c r="A9" s="36">
        <v>2</v>
      </c>
      <c r="B9" s="60"/>
      <c r="C9" s="38"/>
      <c r="D9" s="38"/>
      <c r="E9" s="38"/>
      <c r="F9" s="39"/>
    </row>
    <row r="10" spans="1:6" ht="15" thickBot="1" x14ac:dyDescent="0.4">
      <c r="A10" s="36">
        <v>3</v>
      </c>
      <c r="B10" s="60"/>
      <c r="C10" s="38"/>
      <c r="D10" s="38"/>
      <c r="E10" s="38"/>
      <c r="F10" s="39"/>
    </row>
    <row r="11" spans="1:6" ht="15" thickBot="1" x14ac:dyDescent="0.4">
      <c r="A11" s="36">
        <v>4</v>
      </c>
      <c r="B11" s="60"/>
      <c r="C11" s="38"/>
      <c r="D11" s="38"/>
      <c r="E11" s="38"/>
      <c r="F11" s="39"/>
    </row>
    <row r="12" spans="1:6" ht="15" thickBot="1" x14ac:dyDescent="0.4">
      <c r="A12" s="36">
        <v>5</v>
      </c>
      <c r="B12" s="60"/>
      <c r="C12" s="38"/>
      <c r="D12" s="38"/>
      <c r="E12" s="38"/>
      <c r="F12" s="39"/>
    </row>
    <row r="13" spans="1:6" ht="15" thickBot="1" x14ac:dyDescent="0.4">
      <c r="A13" s="36">
        <v>6</v>
      </c>
      <c r="B13" s="60"/>
      <c r="C13" s="38"/>
      <c r="D13" s="38"/>
      <c r="E13" s="38"/>
      <c r="F13" s="39"/>
    </row>
    <row r="14" spans="1:6" ht="15" thickBot="1" x14ac:dyDescent="0.4">
      <c r="A14" s="36">
        <v>7</v>
      </c>
      <c r="B14" s="37"/>
      <c r="C14" s="38"/>
      <c r="D14" s="38"/>
      <c r="E14" s="38"/>
      <c r="F14" s="39"/>
    </row>
    <row r="15" spans="1:6" ht="15" thickBot="1" x14ac:dyDescent="0.4">
      <c r="A15" s="36">
        <v>8</v>
      </c>
      <c r="B15" s="37"/>
      <c r="C15" s="38"/>
      <c r="D15" s="38"/>
      <c r="E15" s="38"/>
      <c r="F15" s="39"/>
    </row>
    <row r="16" spans="1:6" ht="15" thickBot="1" x14ac:dyDescent="0.4">
      <c r="A16" s="36">
        <v>9</v>
      </c>
      <c r="B16" s="37"/>
      <c r="C16" s="38"/>
      <c r="D16" s="38"/>
      <c r="E16" s="38"/>
      <c r="F16" s="39"/>
    </row>
    <row r="17" spans="1:6" ht="15" thickBot="1" x14ac:dyDescent="0.4">
      <c r="A17" s="36">
        <v>10</v>
      </c>
      <c r="B17" s="37"/>
      <c r="C17" s="38"/>
      <c r="D17" s="38"/>
      <c r="E17" s="38"/>
      <c r="F17" s="39"/>
    </row>
    <row r="18" spans="1:6" ht="15" thickBot="1" x14ac:dyDescent="0.4">
      <c r="A18" s="36"/>
      <c r="B18" s="37"/>
      <c r="C18" s="38"/>
      <c r="D18" s="38"/>
      <c r="E18" s="62" t="s">
        <v>78</v>
      </c>
      <c r="F18" s="39">
        <v>0</v>
      </c>
    </row>
    <row r="19" spans="1:6" ht="39" customHeight="1" thickBot="1" x14ac:dyDescent="0.4">
      <c r="A19" s="347" t="s">
        <v>79</v>
      </c>
      <c r="B19" s="348"/>
      <c r="C19" s="348"/>
      <c r="D19" s="348"/>
      <c r="E19" s="348"/>
      <c r="F19" s="349"/>
    </row>
    <row r="22" spans="1:6" ht="16" thickBot="1" x14ac:dyDescent="0.4">
      <c r="A22" s="27" t="s">
        <v>80</v>
      </c>
    </row>
    <row r="23" spans="1:6" ht="15" thickBot="1" x14ac:dyDescent="0.4">
      <c r="A23" s="350" t="s">
        <v>81</v>
      </c>
      <c r="B23" s="351"/>
      <c r="C23" s="351"/>
      <c r="D23" s="351"/>
      <c r="E23" s="351"/>
      <c r="F23" s="352"/>
    </row>
    <row r="24" spans="1:6" ht="28.5" thickBot="1" x14ac:dyDescent="0.4">
      <c r="A24" s="34" t="s">
        <v>70</v>
      </c>
      <c r="B24" s="35" t="s">
        <v>71</v>
      </c>
      <c r="C24" s="35" t="s">
        <v>72</v>
      </c>
      <c r="D24" s="35" t="s">
        <v>73</v>
      </c>
      <c r="E24" s="35" t="s">
        <v>74</v>
      </c>
      <c r="F24" s="35" t="s">
        <v>75</v>
      </c>
    </row>
    <row r="25" spans="1:6" ht="15.5" thickTop="1" thickBot="1" x14ac:dyDescent="0.4">
      <c r="A25" s="344" t="s">
        <v>82</v>
      </c>
      <c r="B25" s="345"/>
      <c r="C25" s="345"/>
      <c r="D25" s="345"/>
      <c r="E25" s="345"/>
      <c r="F25" s="346"/>
    </row>
    <row r="26" spans="1:6" ht="15" thickBot="1" x14ac:dyDescent="0.4">
      <c r="A26" s="347" t="s">
        <v>77</v>
      </c>
      <c r="B26" s="348"/>
      <c r="C26" s="348"/>
      <c r="D26" s="348"/>
      <c r="E26" s="348"/>
      <c r="F26" s="349"/>
    </row>
    <row r="27" spans="1:6" ht="15" thickBot="1" x14ac:dyDescent="0.4">
      <c r="A27" s="36">
        <v>1</v>
      </c>
      <c r="B27" s="37"/>
      <c r="C27" s="38"/>
      <c r="D27" s="38"/>
      <c r="E27" s="38"/>
      <c r="F27" s="39"/>
    </row>
    <row r="28" spans="1:6" ht="15" thickBot="1" x14ac:dyDescent="0.4">
      <c r="A28" s="36">
        <v>2</v>
      </c>
      <c r="B28" s="60"/>
      <c r="C28" s="38"/>
      <c r="D28" s="38"/>
      <c r="E28" s="38"/>
      <c r="F28" s="39"/>
    </row>
    <row r="29" spans="1:6" ht="15" thickBot="1" x14ac:dyDescent="0.4">
      <c r="A29" s="36">
        <v>3</v>
      </c>
      <c r="B29" s="60"/>
      <c r="C29" s="38"/>
      <c r="D29" s="38"/>
      <c r="E29" s="38"/>
      <c r="F29" s="39"/>
    </row>
    <row r="30" spans="1:6" ht="15" thickBot="1" x14ac:dyDescent="0.4">
      <c r="A30" s="36">
        <v>4</v>
      </c>
      <c r="B30" s="60"/>
      <c r="C30" s="38"/>
      <c r="D30" s="38"/>
      <c r="E30" s="38"/>
      <c r="F30" s="39"/>
    </row>
    <row r="31" spans="1:6" ht="15" thickBot="1" x14ac:dyDescent="0.4">
      <c r="A31" s="36">
        <v>5</v>
      </c>
      <c r="B31" s="60"/>
      <c r="C31" s="38"/>
      <c r="D31" s="38"/>
      <c r="E31" s="38"/>
      <c r="F31" s="39"/>
    </row>
    <row r="32" spans="1:6" ht="15" thickBot="1" x14ac:dyDescent="0.4">
      <c r="A32" s="36">
        <v>6</v>
      </c>
      <c r="B32" s="60"/>
      <c r="C32" s="38"/>
      <c r="D32" s="38"/>
      <c r="E32" s="38"/>
      <c r="F32" s="39"/>
    </row>
    <row r="33" spans="1:6" ht="15" thickBot="1" x14ac:dyDescent="0.4">
      <c r="A33" s="36">
        <v>7</v>
      </c>
      <c r="B33" s="37"/>
      <c r="C33" s="38"/>
      <c r="D33" s="38"/>
      <c r="E33" s="38"/>
      <c r="F33" s="39"/>
    </row>
    <row r="34" spans="1:6" ht="15" thickBot="1" x14ac:dyDescent="0.4">
      <c r="A34" s="36">
        <v>8</v>
      </c>
      <c r="B34" s="37"/>
      <c r="C34" s="38"/>
      <c r="D34" s="38"/>
      <c r="E34" s="38"/>
      <c r="F34" s="39"/>
    </row>
    <row r="35" spans="1:6" ht="15" thickBot="1" x14ac:dyDescent="0.4">
      <c r="A35" s="36">
        <v>9</v>
      </c>
      <c r="B35" s="37"/>
      <c r="C35" s="38"/>
      <c r="D35" s="38"/>
      <c r="E35" s="38"/>
      <c r="F35" s="39"/>
    </row>
    <row r="36" spans="1:6" ht="15" thickBot="1" x14ac:dyDescent="0.4">
      <c r="A36" s="36">
        <v>10</v>
      </c>
      <c r="B36" s="37"/>
      <c r="C36" s="38"/>
      <c r="D36" s="38"/>
      <c r="E36" s="38"/>
      <c r="F36" s="39"/>
    </row>
    <row r="37" spans="1:6" ht="15" thickBot="1" x14ac:dyDescent="0.4">
      <c r="A37" s="36"/>
      <c r="B37" s="37"/>
      <c r="C37" s="38"/>
      <c r="D37" s="38"/>
      <c r="E37" s="62" t="s">
        <v>78</v>
      </c>
      <c r="F37" s="39">
        <f>SUM(F27:F36)</f>
        <v>0</v>
      </c>
    </row>
    <row r="38" spans="1:6" ht="35.5" customHeight="1" thickBot="1" x14ac:dyDescent="0.4">
      <c r="A38" s="347" t="s">
        <v>79</v>
      </c>
      <c r="B38" s="348"/>
      <c r="C38" s="348"/>
      <c r="D38" s="348"/>
      <c r="E38" s="348"/>
      <c r="F38" s="349"/>
    </row>
    <row r="41" spans="1:6" ht="16" thickBot="1" x14ac:dyDescent="0.4">
      <c r="A41" s="27" t="s">
        <v>83</v>
      </c>
    </row>
    <row r="42" spans="1:6" ht="15" thickBot="1" x14ac:dyDescent="0.4">
      <c r="A42" s="350" t="s">
        <v>84</v>
      </c>
      <c r="B42" s="351"/>
      <c r="C42" s="351"/>
      <c r="D42" s="351"/>
      <c r="E42" s="351"/>
      <c r="F42" s="352"/>
    </row>
    <row r="43" spans="1:6" ht="28.5" thickBot="1" x14ac:dyDescent="0.4">
      <c r="A43" s="34" t="s">
        <v>70</v>
      </c>
      <c r="B43" s="35" t="s">
        <v>71</v>
      </c>
      <c r="C43" s="35" t="s">
        <v>72</v>
      </c>
      <c r="D43" s="35" t="s">
        <v>73</v>
      </c>
      <c r="E43" s="35" t="s">
        <v>74</v>
      </c>
      <c r="F43" s="35" t="s">
        <v>75</v>
      </c>
    </row>
    <row r="44" spans="1:6" ht="15.5" thickTop="1" thickBot="1" x14ac:dyDescent="0.4">
      <c r="A44" s="344" t="s">
        <v>82</v>
      </c>
      <c r="B44" s="345"/>
      <c r="C44" s="345"/>
      <c r="D44" s="345"/>
      <c r="E44" s="345"/>
      <c r="F44" s="346"/>
    </row>
    <row r="45" spans="1:6" ht="15" thickBot="1" x14ac:dyDescent="0.4">
      <c r="A45" s="347" t="s">
        <v>77</v>
      </c>
      <c r="B45" s="348"/>
      <c r="C45" s="348"/>
      <c r="D45" s="348"/>
      <c r="E45" s="348"/>
      <c r="F45" s="349"/>
    </row>
    <row r="46" spans="1:6" ht="15" thickBot="1" x14ac:dyDescent="0.4">
      <c r="A46" s="36">
        <v>1</v>
      </c>
      <c r="B46" s="37"/>
      <c r="C46" s="38"/>
      <c r="D46" s="38"/>
      <c r="E46" s="38"/>
      <c r="F46" s="39"/>
    </row>
    <row r="47" spans="1:6" ht="15" thickBot="1" x14ac:dyDescent="0.4">
      <c r="A47" s="36">
        <v>2</v>
      </c>
      <c r="B47" s="60"/>
      <c r="C47" s="38"/>
      <c r="D47" s="38"/>
      <c r="E47" s="38"/>
      <c r="F47" s="39"/>
    </row>
    <row r="48" spans="1:6" ht="15" thickBot="1" x14ac:dyDescent="0.4">
      <c r="A48" s="36">
        <v>3</v>
      </c>
      <c r="B48" s="60"/>
      <c r="C48" s="38"/>
      <c r="D48" s="38"/>
      <c r="E48" s="38"/>
      <c r="F48" s="39"/>
    </row>
    <row r="49" spans="1:7" ht="15" thickBot="1" x14ac:dyDescent="0.4">
      <c r="A49" s="36">
        <v>4</v>
      </c>
      <c r="B49" s="60"/>
      <c r="C49" s="38"/>
      <c r="D49" s="38"/>
      <c r="E49" s="38"/>
      <c r="F49" s="39"/>
    </row>
    <row r="50" spans="1:7" ht="15" thickBot="1" x14ac:dyDescent="0.4">
      <c r="A50" s="36">
        <v>5</v>
      </c>
      <c r="B50" s="60"/>
      <c r="C50" s="38"/>
      <c r="D50" s="38"/>
      <c r="E50" s="38"/>
      <c r="F50" s="39"/>
    </row>
    <row r="51" spans="1:7" ht="15" thickBot="1" x14ac:dyDescent="0.4">
      <c r="A51" s="36">
        <v>6</v>
      </c>
      <c r="B51" s="60"/>
      <c r="C51" s="38"/>
      <c r="D51" s="38"/>
      <c r="E51" s="38"/>
      <c r="F51" s="39"/>
    </row>
    <row r="52" spans="1:7" ht="15" thickBot="1" x14ac:dyDescent="0.4">
      <c r="A52" s="36">
        <v>7</v>
      </c>
      <c r="B52" s="37"/>
      <c r="C52" s="38"/>
      <c r="D52" s="38"/>
      <c r="E52" s="38"/>
      <c r="F52" s="39"/>
    </row>
    <row r="53" spans="1:7" ht="15" thickBot="1" x14ac:dyDescent="0.4">
      <c r="A53" s="36">
        <v>8</v>
      </c>
      <c r="B53" s="37"/>
      <c r="C53" s="38"/>
      <c r="D53" s="38"/>
      <c r="E53" s="38"/>
      <c r="F53" s="39"/>
    </row>
    <row r="54" spans="1:7" ht="15" thickBot="1" x14ac:dyDescent="0.4">
      <c r="A54" s="36">
        <v>9</v>
      </c>
      <c r="B54" s="37"/>
      <c r="C54" s="38"/>
      <c r="D54" s="38"/>
      <c r="E54" s="38"/>
      <c r="F54" s="39"/>
    </row>
    <row r="55" spans="1:7" ht="15" thickBot="1" x14ac:dyDescent="0.4">
      <c r="A55" s="36">
        <v>10</v>
      </c>
      <c r="B55" s="37"/>
      <c r="C55" s="38"/>
      <c r="D55" s="38"/>
      <c r="E55" s="38"/>
      <c r="F55" s="39"/>
    </row>
    <row r="56" spans="1:7" ht="15" thickBot="1" x14ac:dyDescent="0.4">
      <c r="A56" s="36"/>
      <c r="B56" s="37"/>
      <c r="C56" s="38"/>
      <c r="D56" s="38"/>
      <c r="E56" s="62" t="s">
        <v>78</v>
      </c>
      <c r="F56" s="39">
        <f>SUM(F46:F55)</f>
        <v>0</v>
      </c>
    </row>
    <row r="57" spans="1:7" ht="36" customHeight="1" thickBot="1" x14ac:dyDescent="0.4">
      <c r="A57" s="347" t="s">
        <v>79</v>
      </c>
      <c r="B57" s="348"/>
      <c r="C57" s="348"/>
      <c r="D57" s="348"/>
      <c r="E57" s="348"/>
      <c r="F57" s="349"/>
    </row>
    <row r="58" spans="1:7" ht="15" thickBot="1" x14ac:dyDescent="0.4"/>
    <row r="59" spans="1:7" ht="41.15" customHeight="1" thickBot="1" x14ac:dyDescent="0.4">
      <c r="A59" s="336" t="s">
        <v>675</v>
      </c>
      <c r="B59" s="337"/>
      <c r="C59" s="337"/>
      <c r="D59" s="337"/>
      <c r="E59" s="337"/>
      <c r="F59" s="337"/>
      <c r="G59" s="268" t="s">
        <v>674</v>
      </c>
    </row>
    <row r="60" spans="1:7" ht="36" customHeight="1" thickBot="1" x14ac:dyDescent="0.4">
      <c r="A60" s="338" t="s">
        <v>93</v>
      </c>
      <c r="B60" s="339"/>
      <c r="C60" s="339"/>
      <c r="D60" s="339"/>
      <c r="E60" s="339"/>
      <c r="F60" s="340"/>
      <c r="G60" s="267">
        <v>0</v>
      </c>
    </row>
    <row r="61" spans="1:7" ht="33.65" customHeight="1" thickBot="1" x14ac:dyDescent="0.4">
      <c r="A61" s="341" t="s">
        <v>94</v>
      </c>
      <c r="B61" s="342"/>
      <c r="C61" s="342"/>
      <c r="D61" s="342"/>
      <c r="E61" s="342"/>
      <c r="F61" s="343"/>
      <c r="G61" s="266">
        <v>0</v>
      </c>
    </row>
    <row r="62" spans="1:7" ht="36.65" customHeight="1" thickBot="1" x14ac:dyDescent="0.4">
      <c r="A62" s="341" t="s">
        <v>95</v>
      </c>
      <c r="B62" s="342"/>
      <c r="C62" s="342"/>
      <c r="D62" s="342"/>
      <c r="E62" s="342"/>
      <c r="F62" s="343"/>
      <c r="G62" s="267">
        <v>0</v>
      </c>
    </row>
  </sheetData>
  <mergeCells count="16">
    <mergeCell ref="A4:F4"/>
    <mergeCell ref="A6:F6"/>
    <mergeCell ref="A7:F7"/>
    <mergeCell ref="A19:F19"/>
    <mergeCell ref="A42:F42"/>
    <mergeCell ref="A23:F23"/>
    <mergeCell ref="A25:F25"/>
    <mergeCell ref="A26:F26"/>
    <mergeCell ref="A38:F38"/>
    <mergeCell ref="A59:F59"/>
    <mergeCell ref="A60:F60"/>
    <mergeCell ref="A61:F61"/>
    <mergeCell ref="A62:F62"/>
    <mergeCell ref="A44:F44"/>
    <mergeCell ref="A45:F45"/>
    <mergeCell ref="A57:F5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00AA3-7627-476C-8DDB-3E50DA98FF73}">
  <sheetPr codeName="Sheet4"/>
  <dimension ref="A1:AL50"/>
  <sheetViews>
    <sheetView zoomScale="85" zoomScaleNormal="85" workbookViewId="0">
      <selection activeCell="H48" sqref="H48:I48"/>
    </sheetView>
  </sheetViews>
  <sheetFormatPr defaultColWidth="9.1796875" defaultRowHeight="13" x14ac:dyDescent="0.3"/>
  <cols>
    <col min="1" max="1" width="6.81640625" style="2" customWidth="1"/>
    <col min="2" max="2" width="12.54296875" style="2" customWidth="1"/>
    <col min="3" max="3" width="6.54296875" style="2" bestFit="1" customWidth="1"/>
    <col min="4" max="4" width="14.54296875" style="2" customWidth="1"/>
    <col min="5" max="5" width="8.81640625" style="2" bestFit="1" customWidth="1"/>
    <col min="6" max="6" width="10.54296875" style="2" bestFit="1" customWidth="1"/>
    <col min="7" max="7" width="30.453125" style="2" customWidth="1"/>
    <col min="8" max="8" width="12.54296875" style="2" customWidth="1"/>
    <col min="9" max="9" width="11.26953125" style="2" customWidth="1"/>
    <col min="10" max="10" width="13.81640625" style="2" customWidth="1"/>
    <col min="11" max="11" width="20.54296875" style="2" customWidth="1"/>
    <col min="12" max="12" width="25.1796875" style="2" customWidth="1"/>
    <col min="13" max="13" width="63.54296875" style="2" customWidth="1"/>
    <col min="14" max="28" width="20.54296875" style="2" customWidth="1"/>
    <col min="29" max="16384" width="9.1796875" style="2"/>
  </cols>
  <sheetData>
    <row r="1" spans="1:38" ht="16" thickBot="1" x14ac:dyDescent="0.4">
      <c r="A1" s="27" t="s">
        <v>85</v>
      </c>
    </row>
    <row r="2" spans="1:38" ht="39.5" thickBot="1" x14ac:dyDescent="0.4">
      <c r="A2" s="257" t="s">
        <v>86</v>
      </c>
      <c r="B2" s="258" t="s">
        <v>87</v>
      </c>
      <c r="C2" s="258" t="s">
        <v>88</v>
      </c>
      <c r="D2" s="258" t="s">
        <v>89</v>
      </c>
      <c r="E2" s="28" t="s">
        <v>90</v>
      </c>
      <c r="F2" s="28" t="s">
        <v>91</v>
      </c>
      <c r="G2" s="258" t="s">
        <v>57</v>
      </c>
      <c r="H2" s="270" t="s">
        <v>681</v>
      </c>
      <c r="I2" s="270" t="s">
        <v>682</v>
      </c>
      <c r="J2" s="269" t="s">
        <v>92</v>
      </c>
      <c r="K2" s="246"/>
      <c r="L2" s="27"/>
      <c r="M2" s="72"/>
      <c r="T2" s="3"/>
      <c r="AC2" s="4"/>
      <c r="AD2" s="243"/>
      <c r="AE2" s="243"/>
      <c r="AF2" s="243"/>
      <c r="AG2" s="243"/>
      <c r="AH2" s="243"/>
      <c r="AI2" s="243"/>
      <c r="AJ2" s="243"/>
      <c r="AK2" s="243"/>
      <c r="AL2" s="4"/>
    </row>
    <row r="3" spans="1:38" ht="23.5" customHeight="1" x14ac:dyDescent="0.3">
      <c r="A3" s="400" t="s">
        <v>96</v>
      </c>
      <c r="B3" s="409" t="s">
        <v>97</v>
      </c>
      <c r="C3" s="379" t="s">
        <v>98</v>
      </c>
      <c r="D3" s="402" t="s">
        <v>99</v>
      </c>
      <c r="E3" s="401" t="s">
        <v>100</v>
      </c>
      <c r="F3" s="241" t="s">
        <v>101</v>
      </c>
      <c r="G3" s="65" t="s">
        <v>102</v>
      </c>
      <c r="H3" s="284">
        <v>11.4</v>
      </c>
      <c r="I3" s="271">
        <f>J3/H3</f>
        <v>0</v>
      </c>
      <c r="J3" s="32">
        <f>'WP detailed calculation'!G24</f>
        <v>0</v>
      </c>
      <c r="L3" s="248"/>
      <c r="M3" s="71"/>
      <c r="T3" s="3"/>
      <c r="AC3" s="4"/>
      <c r="AD3" s="387"/>
      <c r="AE3" s="387"/>
      <c r="AF3" s="387"/>
      <c r="AG3" s="387"/>
      <c r="AH3" s="243"/>
      <c r="AI3" s="243"/>
      <c r="AJ3" s="391"/>
      <c r="AK3" s="4"/>
      <c r="AL3" s="4"/>
    </row>
    <row r="4" spans="1:38" ht="26.5" thickBot="1" x14ac:dyDescent="0.35">
      <c r="A4" s="400"/>
      <c r="B4" s="409"/>
      <c r="C4" s="379"/>
      <c r="D4" s="366"/>
      <c r="E4" s="369"/>
      <c r="F4" s="235" t="s">
        <v>103</v>
      </c>
      <c r="G4" s="66" t="s">
        <v>104</v>
      </c>
      <c r="H4" s="285">
        <v>11.4</v>
      </c>
      <c r="I4" s="271">
        <f>J4/H4</f>
        <v>0</v>
      </c>
      <c r="J4" s="50">
        <f>'WP detailed calculation'!J24</f>
        <v>0</v>
      </c>
      <c r="L4" s="63" t="s">
        <v>105</v>
      </c>
      <c r="M4" s="64" t="s">
        <v>5</v>
      </c>
      <c r="T4" s="3"/>
      <c r="AC4" s="4"/>
      <c r="AD4" s="387"/>
      <c r="AE4" s="387"/>
      <c r="AF4" s="387"/>
      <c r="AG4" s="387"/>
      <c r="AH4" s="243"/>
      <c r="AI4" s="243"/>
      <c r="AJ4" s="391"/>
      <c r="AK4" s="4"/>
      <c r="AL4" s="4"/>
    </row>
    <row r="5" spans="1:38" ht="15.75" customHeight="1" thickBot="1" x14ac:dyDescent="0.35">
      <c r="A5" s="400"/>
      <c r="B5" s="409"/>
      <c r="C5" s="379"/>
      <c r="D5" s="367"/>
      <c r="E5" s="370"/>
      <c r="F5" s="388" t="s">
        <v>106</v>
      </c>
      <c r="G5" s="389"/>
      <c r="H5" s="286"/>
      <c r="I5" s="272"/>
      <c r="J5" s="12">
        <f>SUM(J3:J4)</f>
        <v>0</v>
      </c>
      <c r="L5" s="63" t="s">
        <v>107</v>
      </c>
      <c r="M5" s="64" t="s">
        <v>108</v>
      </c>
      <c r="T5" s="3"/>
      <c r="AC5" s="4"/>
      <c r="AD5" s="387"/>
      <c r="AE5" s="387"/>
      <c r="AF5" s="243"/>
      <c r="AG5" s="243"/>
      <c r="AH5" s="243"/>
      <c r="AI5" s="243"/>
      <c r="AJ5" s="245"/>
      <c r="AK5" s="4"/>
      <c r="AL5" s="4"/>
    </row>
    <row r="6" spans="1:38" ht="21" customHeight="1" x14ac:dyDescent="0.3">
      <c r="A6" s="400"/>
      <c r="B6" s="409"/>
      <c r="C6" s="404"/>
      <c r="D6" s="371" t="s">
        <v>109</v>
      </c>
      <c r="E6" s="373" t="s">
        <v>110</v>
      </c>
      <c r="F6" s="234" t="s">
        <v>111</v>
      </c>
      <c r="G6" s="65" t="s">
        <v>102</v>
      </c>
      <c r="H6" s="284">
        <v>13.9</v>
      </c>
      <c r="I6" s="271">
        <f>J6/H6</f>
        <v>0</v>
      </c>
      <c r="J6" s="10">
        <v>0</v>
      </c>
      <c r="L6" s="63" t="s">
        <v>112</v>
      </c>
      <c r="M6" s="64" t="s">
        <v>113</v>
      </c>
      <c r="T6" s="3"/>
      <c r="AC6" s="4"/>
      <c r="AD6" s="387"/>
      <c r="AE6" s="387"/>
      <c r="AF6" s="387"/>
      <c r="AG6" s="387"/>
      <c r="AH6" s="243"/>
      <c r="AI6" s="243"/>
      <c r="AJ6" s="391"/>
      <c r="AK6" s="4"/>
      <c r="AL6" s="4"/>
    </row>
    <row r="7" spans="1:38" ht="34.5" customHeight="1" thickBot="1" x14ac:dyDescent="0.35">
      <c r="A7" s="400"/>
      <c r="B7" s="409"/>
      <c r="C7" s="404"/>
      <c r="D7" s="372"/>
      <c r="E7" s="374"/>
      <c r="F7" s="235" t="s">
        <v>114</v>
      </c>
      <c r="G7" s="66" t="s">
        <v>104</v>
      </c>
      <c r="H7" s="285">
        <v>13.9</v>
      </c>
      <c r="I7" s="271">
        <f>J7/H7</f>
        <v>0</v>
      </c>
      <c r="J7" s="11">
        <v>0</v>
      </c>
      <c r="L7" s="63" t="s">
        <v>115</v>
      </c>
      <c r="M7" s="64" t="s">
        <v>116</v>
      </c>
      <c r="T7" s="3"/>
      <c r="AC7" s="4"/>
      <c r="AD7" s="387"/>
      <c r="AE7" s="387"/>
      <c r="AF7" s="387"/>
      <c r="AG7" s="387"/>
      <c r="AH7" s="243"/>
      <c r="AI7" s="243"/>
      <c r="AJ7" s="391"/>
      <c r="AK7" s="4"/>
      <c r="AL7" s="4"/>
    </row>
    <row r="8" spans="1:38" ht="14.15" customHeight="1" thickBot="1" x14ac:dyDescent="0.35">
      <c r="A8" s="400"/>
      <c r="B8" s="409"/>
      <c r="C8" s="404"/>
      <c r="D8" s="376"/>
      <c r="E8" s="377"/>
      <c r="F8" s="388" t="s">
        <v>106</v>
      </c>
      <c r="G8" s="389"/>
      <c r="H8" s="286"/>
      <c r="I8" s="272"/>
      <c r="J8" s="12">
        <f>SUM(J6:J7)</f>
        <v>0</v>
      </c>
      <c r="L8" s="47" t="s">
        <v>90</v>
      </c>
      <c r="M8" s="64" t="s">
        <v>117</v>
      </c>
      <c r="T8" s="3"/>
      <c r="AC8" s="4"/>
      <c r="AD8" s="387"/>
      <c r="AE8" s="387"/>
      <c r="AF8" s="243"/>
      <c r="AG8" s="243"/>
      <c r="AH8" s="243"/>
      <c r="AI8" s="243"/>
      <c r="AJ8" s="245"/>
      <c r="AK8" s="4"/>
      <c r="AL8" s="4"/>
    </row>
    <row r="9" spans="1:38" ht="18" customHeight="1" x14ac:dyDescent="0.3">
      <c r="A9" s="400"/>
      <c r="B9" s="409"/>
      <c r="C9" s="404"/>
      <c r="D9" s="371" t="s">
        <v>118</v>
      </c>
      <c r="E9" s="373" t="s">
        <v>119</v>
      </c>
      <c r="F9" s="241" t="s">
        <v>120</v>
      </c>
      <c r="G9" s="65" t="s">
        <v>102</v>
      </c>
      <c r="H9" s="284">
        <v>17.2</v>
      </c>
      <c r="I9" s="271">
        <f>J9/H9</f>
        <v>0</v>
      </c>
      <c r="J9" s="13">
        <v>0</v>
      </c>
      <c r="L9" s="47" t="s">
        <v>91</v>
      </c>
      <c r="M9" s="64" t="s">
        <v>121</v>
      </c>
      <c r="T9" s="3"/>
      <c r="AC9" s="4"/>
      <c r="AD9" s="387"/>
      <c r="AE9" s="387"/>
      <c r="AF9" s="387"/>
      <c r="AG9" s="387"/>
      <c r="AH9" s="243"/>
      <c r="AI9" s="243"/>
      <c r="AJ9" s="391"/>
      <c r="AK9" s="4"/>
      <c r="AL9" s="4"/>
    </row>
    <row r="10" spans="1:38" ht="26.5" thickBot="1" x14ac:dyDescent="0.35">
      <c r="A10" s="400"/>
      <c r="B10" s="409"/>
      <c r="C10" s="404"/>
      <c r="D10" s="372"/>
      <c r="E10" s="374"/>
      <c r="F10" s="235" t="s">
        <v>122</v>
      </c>
      <c r="G10" s="66" t="s">
        <v>104</v>
      </c>
      <c r="H10" s="284">
        <v>17.2</v>
      </c>
      <c r="I10" s="271">
        <f>J10/H10</f>
        <v>0</v>
      </c>
      <c r="J10" s="13">
        <v>0</v>
      </c>
      <c r="L10" s="74"/>
      <c r="M10" s="4"/>
      <c r="T10" s="3"/>
      <c r="AC10" s="4"/>
      <c r="AD10" s="387"/>
      <c r="AE10" s="387"/>
      <c r="AF10" s="387"/>
      <c r="AG10" s="387"/>
      <c r="AH10" s="243"/>
      <c r="AI10" s="243"/>
      <c r="AJ10" s="391"/>
      <c r="AK10" s="4"/>
      <c r="AL10" s="4"/>
    </row>
    <row r="11" spans="1:38" ht="15" customHeight="1" thickBot="1" x14ac:dyDescent="0.35">
      <c r="A11" s="400"/>
      <c r="B11" s="409"/>
      <c r="C11" s="404"/>
      <c r="D11" s="376"/>
      <c r="E11" s="377"/>
      <c r="F11" s="392" t="s">
        <v>106</v>
      </c>
      <c r="G11" s="393"/>
      <c r="H11" s="287"/>
      <c r="I11" s="260"/>
      <c r="J11" s="12">
        <f>SUM(J9:J10)</f>
        <v>0</v>
      </c>
      <c r="T11" s="3"/>
      <c r="AC11" s="4"/>
      <c r="AD11" s="387"/>
      <c r="AE11" s="387"/>
      <c r="AF11" s="243"/>
      <c r="AG11" s="243"/>
      <c r="AH11" s="243"/>
      <c r="AI11" s="243"/>
      <c r="AJ11" s="245"/>
      <c r="AK11" s="4"/>
      <c r="AL11" s="4"/>
    </row>
    <row r="12" spans="1:38" ht="19.5" customHeight="1" x14ac:dyDescent="0.3">
      <c r="A12" s="400"/>
      <c r="B12" s="409"/>
      <c r="C12" s="404"/>
      <c r="D12" s="371" t="s">
        <v>123</v>
      </c>
      <c r="E12" s="373" t="s">
        <v>124</v>
      </c>
      <c r="F12" s="241" t="s">
        <v>125</v>
      </c>
      <c r="G12" s="65" t="s">
        <v>102</v>
      </c>
      <c r="H12" s="284">
        <v>14</v>
      </c>
      <c r="I12" s="271">
        <f>J12/H12</f>
        <v>0</v>
      </c>
      <c r="J12" s="13">
        <v>0</v>
      </c>
      <c r="K12" s="4"/>
      <c r="L12" s="6"/>
      <c r="M12" s="6"/>
      <c r="N12" s="387"/>
      <c r="O12" s="387"/>
      <c r="P12" s="231"/>
      <c r="Q12" s="231"/>
      <c r="R12" s="390"/>
      <c r="S12" s="3"/>
      <c r="T12" s="3"/>
      <c r="AC12" s="4"/>
      <c r="AD12" s="387"/>
      <c r="AE12" s="387"/>
      <c r="AF12" s="387"/>
      <c r="AG12" s="387"/>
      <c r="AH12" s="243"/>
      <c r="AI12" s="243"/>
      <c r="AJ12" s="391"/>
      <c r="AK12" s="4"/>
      <c r="AL12" s="4"/>
    </row>
    <row r="13" spans="1:38" ht="26.5" thickBot="1" x14ac:dyDescent="0.35">
      <c r="A13" s="400"/>
      <c r="B13" s="409"/>
      <c r="C13" s="404"/>
      <c r="D13" s="372"/>
      <c r="E13" s="374"/>
      <c r="F13" s="235" t="s">
        <v>126</v>
      </c>
      <c r="G13" s="66" t="s">
        <v>104</v>
      </c>
      <c r="H13" s="284">
        <v>14</v>
      </c>
      <c r="I13" s="271">
        <f>J13/H13</f>
        <v>0</v>
      </c>
      <c r="J13" s="13">
        <v>0</v>
      </c>
      <c r="K13" s="4"/>
      <c r="L13" s="6"/>
      <c r="M13" s="6"/>
      <c r="N13" s="387"/>
      <c r="O13" s="387"/>
      <c r="P13" s="231"/>
      <c r="Q13" s="231"/>
      <c r="R13" s="390"/>
      <c r="S13" s="3"/>
      <c r="T13" s="3"/>
      <c r="AC13" s="4"/>
      <c r="AD13" s="387"/>
      <c r="AE13" s="387"/>
      <c r="AF13" s="387"/>
      <c r="AG13" s="387"/>
      <c r="AH13" s="243"/>
      <c r="AI13" s="243"/>
      <c r="AJ13" s="391"/>
      <c r="AK13" s="4"/>
      <c r="AL13" s="4"/>
    </row>
    <row r="14" spans="1:38" ht="15" customHeight="1" thickBot="1" x14ac:dyDescent="0.35">
      <c r="A14" s="400"/>
      <c r="B14" s="409"/>
      <c r="C14" s="404"/>
      <c r="D14" s="376"/>
      <c r="E14" s="377"/>
      <c r="F14" s="392" t="s">
        <v>106</v>
      </c>
      <c r="G14" s="393"/>
      <c r="H14" s="287"/>
      <c r="I14" s="260"/>
      <c r="J14" s="12">
        <f>SUM(J12:J13)</f>
        <v>0</v>
      </c>
      <c r="K14" s="4"/>
      <c r="L14" s="6"/>
      <c r="M14" s="6"/>
      <c r="N14" s="243"/>
      <c r="O14" s="243"/>
      <c r="P14" s="231"/>
      <c r="Q14" s="231"/>
      <c r="R14" s="244"/>
      <c r="S14" s="3"/>
      <c r="T14" s="3"/>
      <c r="AC14" s="4"/>
      <c r="AD14" s="387"/>
      <c r="AE14" s="387"/>
      <c r="AF14" s="243"/>
      <c r="AG14" s="243"/>
      <c r="AH14" s="243"/>
      <c r="AI14" s="243"/>
      <c r="AJ14" s="245"/>
      <c r="AK14" s="4"/>
      <c r="AL14" s="4"/>
    </row>
    <row r="15" spans="1:38" ht="16.5" customHeight="1" x14ac:dyDescent="0.3">
      <c r="A15" s="400"/>
      <c r="B15" s="409"/>
      <c r="C15" s="404"/>
      <c r="D15" s="365" t="s">
        <v>127</v>
      </c>
      <c r="E15" s="368" t="s">
        <v>128</v>
      </c>
      <c r="F15" s="241" t="s">
        <v>129</v>
      </c>
      <c r="G15" s="65" t="s">
        <v>102</v>
      </c>
      <c r="H15" s="284">
        <v>15.7</v>
      </c>
      <c r="I15" s="271">
        <f>J15/H15</f>
        <v>0</v>
      </c>
      <c r="J15" s="13">
        <v>0</v>
      </c>
      <c r="K15" s="4"/>
      <c r="L15" s="4"/>
      <c r="M15" s="4"/>
      <c r="N15" s="4"/>
      <c r="O15" s="4"/>
      <c r="P15" s="3"/>
      <c r="Q15" s="3"/>
      <c r="R15" s="3"/>
      <c r="S15" s="3"/>
      <c r="T15" s="3"/>
      <c r="AC15" s="4"/>
      <c r="AD15" s="387"/>
      <c r="AE15" s="387"/>
      <c r="AF15" s="387"/>
      <c r="AG15" s="387"/>
      <c r="AH15" s="243"/>
      <c r="AI15" s="243"/>
      <c r="AJ15" s="391"/>
      <c r="AK15" s="4"/>
      <c r="AL15" s="4"/>
    </row>
    <row r="16" spans="1:38" ht="26.5" thickBot="1" x14ac:dyDescent="0.35">
      <c r="A16" s="400"/>
      <c r="B16" s="409"/>
      <c r="C16" s="404"/>
      <c r="D16" s="366"/>
      <c r="E16" s="369"/>
      <c r="F16" s="235" t="s">
        <v>130</v>
      </c>
      <c r="G16" s="66" t="s">
        <v>104</v>
      </c>
      <c r="H16" s="284">
        <v>15.7</v>
      </c>
      <c r="I16" s="271">
        <f>J16/H16</f>
        <v>0</v>
      </c>
      <c r="J16" s="13">
        <v>0</v>
      </c>
      <c r="K16" s="4"/>
      <c r="AC16" s="4"/>
      <c r="AD16" s="387"/>
      <c r="AE16" s="387"/>
      <c r="AF16" s="387"/>
      <c r="AG16" s="387"/>
      <c r="AH16" s="243"/>
      <c r="AI16" s="243"/>
      <c r="AJ16" s="391"/>
      <c r="AK16" s="4"/>
      <c r="AL16" s="4"/>
    </row>
    <row r="17" spans="1:38" ht="15" customHeight="1" thickBot="1" x14ac:dyDescent="0.35">
      <c r="A17" s="400"/>
      <c r="B17" s="409"/>
      <c r="C17" s="404"/>
      <c r="D17" s="385"/>
      <c r="E17" s="386"/>
      <c r="F17" s="388" t="s">
        <v>106</v>
      </c>
      <c r="G17" s="389"/>
      <c r="H17" s="286"/>
      <c r="I17" s="272"/>
      <c r="J17" s="12">
        <f>SUM(J15:J16)</f>
        <v>0</v>
      </c>
      <c r="AC17" s="4"/>
      <c r="AD17" s="243"/>
      <c r="AE17" s="243"/>
      <c r="AF17" s="243"/>
      <c r="AG17" s="243"/>
      <c r="AH17" s="243"/>
      <c r="AI17" s="243"/>
      <c r="AJ17" s="245"/>
      <c r="AK17" s="4"/>
      <c r="AL17" s="4"/>
    </row>
    <row r="18" spans="1:38" ht="15" customHeight="1" thickBot="1" x14ac:dyDescent="0.35">
      <c r="A18" s="400"/>
      <c r="B18" s="410"/>
      <c r="C18" s="405"/>
      <c r="D18" s="355" t="s">
        <v>131</v>
      </c>
      <c r="E18" s="356"/>
      <c r="F18" s="381"/>
      <c r="G18" s="381"/>
      <c r="H18" s="288"/>
      <c r="I18" s="273"/>
      <c r="J18" s="14">
        <f>J5+J8+J11+J14+J17</f>
        <v>0</v>
      </c>
      <c r="AC18" s="4"/>
      <c r="AD18" s="243"/>
      <c r="AE18" s="243"/>
      <c r="AF18" s="243"/>
      <c r="AG18" s="243"/>
      <c r="AH18" s="243"/>
      <c r="AI18" s="243"/>
      <c r="AJ18" s="245"/>
      <c r="AK18" s="4"/>
      <c r="AL18" s="4"/>
    </row>
    <row r="19" spans="1:38" s="7" customFormat="1" x14ac:dyDescent="0.35">
      <c r="A19" s="400"/>
      <c r="B19" s="409" t="s">
        <v>132</v>
      </c>
      <c r="C19" s="403" t="s">
        <v>133</v>
      </c>
      <c r="D19" s="372" t="s">
        <v>134</v>
      </c>
      <c r="E19" s="374" t="s">
        <v>135</v>
      </c>
      <c r="F19" s="241" t="s">
        <v>136</v>
      </c>
      <c r="G19" s="65" t="s">
        <v>102</v>
      </c>
      <c r="H19" s="284">
        <v>15.8</v>
      </c>
      <c r="I19" s="271">
        <f>J19/H19</f>
        <v>0</v>
      </c>
      <c r="J19" s="13">
        <v>0</v>
      </c>
    </row>
    <row r="20" spans="1:38" s="7" customFormat="1" ht="26.5" thickBot="1" x14ac:dyDescent="0.4">
      <c r="A20" s="400"/>
      <c r="B20" s="409"/>
      <c r="C20" s="404"/>
      <c r="D20" s="372"/>
      <c r="E20" s="374"/>
      <c r="F20" s="235" t="s">
        <v>137</v>
      </c>
      <c r="G20" s="66" t="s">
        <v>104</v>
      </c>
      <c r="H20" s="284">
        <v>15.8</v>
      </c>
      <c r="I20" s="271">
        <f>J20/H20</f>
        <v>0</v>
      </c>
      <c r="J20" s="13">
        <v>0</v>
      </c>
    </row>
    <row r="21" spans="1:38" s="7" customFormat="1" ht="15.75" customHeight="1" thickBot="1" x14ac:dyDescent="0.4">
      <c r="A21" s="400"/>
      <c r="B21" s="409"/>
      <c r="C21" s="404"/>
      <c r="D21" s="376"/>
      <c r="E21" s="377"/>
      <c r="F21" s="392" t="s">
        <v>106</v>
      </c>
      <c r="G21" s="393"/>
      <c r="H21" s="287"/>
      <c r="I21" s="260"/>
      <c r="J21" s="12">
        <f>SUM(J19:J20)</f>
        <v>0</v>
      </c>
    </row>
    <row r="22" spans="1:38" s="7" customFormat="1" ht="17.149999999999999" customHeight="1" x14ac:dyDescent="0.35">
      <c r="A22" s="400"/>
      <c r="B22" s="409"/>
      <c r="C22" s="404"/>
      <c r="D22" s="371" t="s">
        <v>138</v>
      </c>
      <c r="E22" s="373" t="s">
        <v>139</v>
      </c>
      <c r="F22" s="241" t="s">
        <v>140</v>
      </c>
      <c r="G22" s="65" t="s">
        <v>102</v>
      </c>
      <c r="H22" s="284">
        <v>19.3</v>
      </c>
      <c r="I22" s="271">
        <f>J22/H22</f>
        <v>0</v>
      </c>
      <c r="J22" s="13">
        <v>0</v>
      </c>
    </row>
    <row r="23" spans="1:38" s="7" customFormat="1" ht="26.5" thickBot="1" x14ac:dyDescent="0.4">
      <c r="A23" s="400"/>
      <c r="B23" s="409"/>
      <c r="C23" s="404"/>
      <c r="D23" s="372"/>
      <c r="E23" s="374"/>
      <c r="F23" s="235" t="s">
        <v>141</v>
      </c>
      <c r="G23" s="66" t="s">
        <v>104</v>
      </c>
      <c r="H23" s="285">
        <v>19.3</v>
      </c>
      <c r="I23" s="271">
        <f>J23/H23</f>
        <v>0</v>
      </c>
      <c r="J23" s="11">
        <v>0</v>
      </c>
    </row>
    <row r="24" spans="1:38" s="7" customFormat="1" ht="15.75" customHeight="1" thickBot="1" x14ac:dyDescent="0.4">
      <c r="A24" s="400"/>
      <c r="B24" s="409"/>
      <c r="C24" s="404"/>
      <c r="D24" s="372"/>
      <c r="E24" s="375"/>
      <c r="F24" s="392" t="s">
        <v>106</v>
      </c>
      <c r="G24" s="393"/>
      <c r="H24" s="287"/>
      <c r="I24" s="260"/>
      <c r="J24" s="12">
        <f>SUM(J22:J23)</f>
        <v>0</v>
      </c>
    </row>
    <row r="25" spans="1:38" s="7" customFormat="1" ht="19.5" customHeight="1" x14ac:dyDescent="0.35">
      <c r="A25" s="400"/>
      <c r="B25" s="409"/>
      <c r="C25" s="404"/>
      <c r="D25" s="371" t="s">
        <v>142</v>
      </c>
      <c r="E25" s="394" t="s">
        <v>143</v>
      </c>
      <c r="F25" s="234" t="s">
        <v>144</v>
      </c>
      <c r="G25" s="65" t="s">
        <v>102</v>
      </c>
      <c r="H25" s="284">
        <v>12</v>
      </c>
      <c r="I25" s="271">
        <f>J25/H25</f>
        <v>0</v>
      </c>
      <c r="J25" s="10">
        <v>0</v>
      </c>
    </row>
    <row r="26" spans="1:38" s="7" customFormat="1" ht="26.5" thickBot="1" x14ac:dyDescent="0.4">
      <c r="A26" s="400"/>
      <c r="B26" s="409"/>
      <c r="C26" s="404"/>
      <c r="D26" s="372"/>
      <c r="E26" s="375"/>
      <c r="F26" s="235" t="s">
        <v>145</v>
      </c>
      <c r="G26" s="66" t="s">
        <v>104</v>
      </c>
      <c r="H26" s="285">
        <v>12</v>
      </c>
      <c r="I26" s="271">
        <f>J26/H26</f>
        <v>0</v>
      </c>
      <c r="J26" s="11">
        <v>0</v>
      </c>
    </row>
    <row r="27" spans="1:38" s="7" customFormat="1" ht="15" customHeight="1" thickBot="1" x14ac:dyDescent="0.4">
      <c r="A27" s="400"/>
      <c r="B27" s="409"/>
      <c r="C27" s="404"/>
      <c r="D27" s="382"/>
      <c r="E27" s="377"/>
      <c r="F27" s="383" t="s">
        <v>106</v>
      </c>
      <c r="G27" s="384"/>
      <c r="H27" s="289"/>
      <c r="I27" s="261"/>
      <c r="J27" s="12">
        <f>SUM(J25:J26)</f>
        <v>0</v>
      </c>
    </row>
    <row r="28" spans="1:38" s="7" customFormat="1" ht="15.75" customHeight="1" thickBot="1" x14ac:dyDescent="0.4">
      <c r="A28" s="400"/>
      <c r="B28" s="409"/>
      <c r="C28" s="405"/>
      <c r="D28" s="380" t="s">
        <v>131</v>
      </c>
      <c r="E28" s="381"/>
      <c r="F28" s="381"/>
      <c r="G28" s="381"/>
      <c r="H28" s="288"/>
      <c r="I28" s="273"/>
      <c r="J28" s="14">
        <f>SUM(J21+J24+J27)</f>
        <v>0</v>
      </c>
    </row>
    <row r="29" spans="1:38" s="7" customFormat="1" ht="18.649999999999999" customHeight="1" x14ac:dyDescent="0.35">
      <c r="A29" s="400"/>
      <c r="B29" s="360" t="s">
        <v>146</v>
      </c>
      <c r="C29" s="357" t="s">
        <v>147</v>
      </c>
      <c r="D29" s="372" t="s">
        <v>148</v>
      </c>
      <c r="E29" s="374" t="s">
        <v>149</v>
      </c>
      <c r="F29" s="241" t="s">
        <v>150</v>
      </c>
      <c r="G29" s="65" t="s">
        <v>102</v>
      </c>
      <c r="H29" s="284">
        <v>37.700000000000003</v>
      </c>
      <c r="I29" s="271">
        <f>J29/H29</f>
        <v>0</v>
      </c>
      <c r="J29" s="13">
        <v>0</v>
      </c>
    </row>
    <row r="30" spans="1:38" s="7" customFormat="1" ht="26.5" thickBot="1" x14ac:dyDescent="0.4">
      <c r="A30" s="400"/>
      <c r="B30" s="361"/>
      <c r="C30" s="358"/>
      <c r="D30" s="372"/>
      <c r="E30" s="374"/>
      <c r="F30" s="235" t="s">
        <v>151</v>
      </c>
      <c r="G30" s="66" t="s">
        <v>104</v>
      </c>
      <c r="H30" s="285">
        <v>37.700000000000003</v>
      </c>
      <c r="I30" s="271">
        <f>J30/H30</f>
        <v>0</v>
      </c>
      <c r="J30" s="11">
        <v>0</v>
      </c>
    </row>
    <row r="31" spans="1:38" s="7" customFormat="1" ht="15.75" customHeight="1" thickBot="1" x14ac:dyDescent="0.4">
      <c r="A31" s="400"/>
      <c r="B31" s="361"/>
      <c r="C31" s="358"/>
      <c r="D31" s="376"/>
      <c r="E31" s="377"/>
      <c r="F31" s="363" t="s">
        <v>106</v>
      </c>
      <c r="G31" s="364"/>
      <c r="H31" s="290"/>
      <c r="I31" s="262"/>
      <c r="J31" s="12">
        <f>SUM(J29:J30)</f>
        <v>0</v>
      </c>
    </row>
    <row r="32" spans="1:38" s="7" customFormat="1" ht="21" customHeight="1" x14ac:dyDescent="0.35">
      <c r="A32" s="400"/>
      <c r="B32" s="361"/>
      <c r="C32" s="358"/>
      <c r="D32" s="371" t="s">
        <v>152</v>
      </c>
      <c r="E32" s="373" t="s">
        <v>153</v>
      </c>
      <c r="F32" s="241" t="s">
        <v>154</v>
      </c>
      <c r="G32" s="65" t="s">
        <v>102</v>
      </c>
      <c r="H32" s="284">
        <v>31.5</v>
      </c>
      <c r="I32" s="271">
        <f>J32/H32</f>
        <v>0</v>
      </c>
      <c r="J32" s="13">
        <v>0</v>
      </c>
    </row>
    <row r="33" spans="1:28" s="7" customFormat="1" ht="26.5" thickBot="1" x14ac:dyDescent="0.35">
      <c r="A33" s="400"/>
      <c r="B33" s="361"/>
      <c r="C33" s="358"/>
      <c r="D33" s="372"/>
      <c r="E33" s="374"/>
      <c r="F33" s="235" t="s">
        <v>155</v>
      </c>
      <c r="G33" s="66" t="s">
        <v>104</v>
      </c>
      <c r="H33" s="285">
        <v>31.5</v>
      </c>
      <c r="I33" s="271">
        <f>J33/H33</f>
        <v>0</v>
      </c>
      <c r="J33" s="11">
        <v>0</v>
      </c>
      <c r="L33" s="2"/>
      <c r="M33" s="2"/>
      <c r="N33" s="2"/>
      <c r="O33" s="2"/>
      <c r="P33" s="2"/>
      <c r="Q33" s="2"/>
      <c r="R33" s="2"/>
      <c r="S33" s="2"/>
      <c r="T33" s="2"/>
      <c r="U33" s="2"/>
      <c r="V33" s="2"/>
      <c r="W33" s="2"/>
      <c r="X33" s="2"/>
      <c r="Y33" s="2"/>
      <c r="Z33" s="2"/>
      <c r="AA33" s="2"/>
      <c r="AB33" s="2"/>
    </row>
    <row r="34" spans="1:28" ht="15.75" customHeight="1" thickBot="1" x14ac:dyDescent="0.35">
      <c r="A34" s="400"/>
      <c r="B34" s="361"/>
      <c r="C34" s="358"/>
      <c r="D34" s="372"/>
      <c r="E34" s="375"/>
      <c r="F34" s="363" t="s">
        <v>106</v>
      </c>
      <c r="G34" s="364"/>
      <c r="H34" s="290"/>
      <c r="I34" s="262"/>
      <c r="J34" s="12">
        <f>SUM(J32:J33)</f>
        <v>0</v>
      </c>
    </row>
    <row r="35" spans="1:28" ht="19" customHeight="1" x14ac:dyDescent="0.3">
      <c r="A35" s="400"/>
      <c r="B35" s="361"/>
      <c r="C35" s="358"/>
      <c r="D35" s="365" t="s">
        <v>156</v>
      </c>
      <c r="E35" s="368" t="s">
        <v>157</v>
      </c>
      <c r="F35" s="69" t="s">
        <v>158</v>
      </c>
      <c r="G35" s="65" t="s">
        <v>102</v>
      </c>
      <c r="H35" s="284">
        <v>25.5</v>
      </c>
      <c r="I35" s="271">
        <f>J35/H35</f>
        <v>0</v>
      </c>
      <c r="J35" s="13">
        <v>0</v>
      </c>
    </row>
    <row r="36" spans="1:28" ht="26.5" thickBot="1" x14ac:dyDescent="0.35">
      <c r="A36" s="400"/>
      <c r="B36" s="361"/>
      <c r="C36" s="358"/>
      <c r="D36" s="366"/>
      <c r="E36" s="369"/>
      <c r="F36" s="70" t="s">
        <v>159</v>
      </c>
      <c r="G36" s="66" t="s">
        <v>104</v>
      </c>
      <c r="H36" s="285">
        <v>25.5</v>
      </c>
      <c r="I36" s="271">
        <f>J36/H36</f>
        <v>0</v>
      </c>
      <c r="J36" s="11">
        <v>0</v>
      </c>
    </row>
    <row r="37" spans="1:28" ht="16" thickBot="1" x14ac:dyDescent="0.35">
      <c r="A37" s="400"/>
      <c r="B37" s="361"/>
      <c r="C37" s="358"/>
      <c r="D37" s="367"/>
      <c r="E37" s="370"/>
      <c r="F37" s="363" t="s">
        <v>106</v>
      </c>
      <c r="G37" s="364"/>
      <c r="H37" s="290"/>
      <c r="I37" s="262"/>
      <c r="J37" s="15">
        <f>SUM(J35:J36)</f>
        <v>0</v>
      </c>
    </row>
    <row r="38" spans="1:28" ht="16" thickBot="1" x14ac:dyDescent="0.35">
      <c r="A38" s="396"/>
      <c r="B38" s="362"/>
      <c r="C38" s="359"/>
      <c r="D38" s="355" t="s">
        <v>131</v>
      </c>
      <c r="E38" s="356"/>
      <c r="F38" s="356"/>
      <c r="G38" s="356"/>
      <c r="H38" s="291"/>
      <c r="I38" s="274"/>
      <c r="J38" s="30">
        <f>SUM(J31+J34+J37)</f>
        <v>0</v>
      </c>
    </row>
    <row r="39" spans="1:28" ht="21" customHeight="1" x14ac:dyDescent="0.3">
      <c r="A39" s="400" t="s">
        <v>160</v>
      </c>
      <c r="B39" s="406" t="s">
        <v>97</v>
      </c>
      <c r="C39" s="403"/>
      <c r="D39" s="402"/>
      <c r="E39" s="401" t="s">
        <v>161</v>
      </c>
      <c r="F39" s="69" t="s">
        <v>162</v>
      </c>
      <c r="G39" s="8" t="s">
        <v>163</v>
      </c>
      <c r="H39" s="292">
        <v>71</v>
      </c>
      <c r="I39" s="271">
        <f>J39/H39</f>
        <v>0</v>
      </c>
      <c r="J39" s="13">
        <v>0</v>
      </c>
    </row>
    <row r="40" spans="1:28" ht="26.5" thickBot="1" x14ac:dyDescent="0.35">
      <c r="A40" s="400"/>
      <c r="B40" s="407"/>
      <c r="C40" s="404"/>
      <c r="D40" s="366"/>
      <c r="E40" s="369"/>
      <c r="F40" s="70" t="s">
        <v>164</v>
      </c>
      <c r="G40" s="5" t="s">
        <v>165</v>
      </c>
      <c r="H40" s="293">
        <v>71</v>
      </c>
      <c r="I40" s="271">
        <f>J40/H40</f>
        <v>0</v>
      </c>
      <c r="J40" s="11">
        <v>0</v>
      </c>
    </row>
    <row r="41" spans="1:28" ht="16" thickBot="1" x14ac:dyDescent="0.35">
      <c r="A41" s="400"/>
      <c r="B41" s="408"/>
      <c r="C41" s="405"/>
      <c r="D41" s="355" t="s">
        <v>131</v>
      </c>
      <c r="E41" s="356"/>
      <c r="F41" s="356"/>
      <c r="G41" s="356"/>
      <c r="H41" s="294"/>
      <c r="I41" s="274"/>
      <c r="J41" s="30">
        <f>J39+J40</f>
        <v>0</v>
      </c>
    </row>
    <row r="42" spans="1:28" ht="17.5" customHeight="1" x14ac:dyDescent="0.3">
      <c r="A42" s="400"/>
      <c r="B42" s="411" t="s">
        <v>132</v>
      </c>
      <c r="C42" s="378"/>
      <c r="D42" s="371"/>
      <c r="E42" s="373" t="s">
        <v>166</v>
      </c>
      <c r="F42" s="234" t="s">
        <v>167</v>
      </c>
      <c r="G42" s="9" t="s">
        <v>163</v>
      </c>
      <c r="H42" s="295">
        <v>48</v>
      </c>
      <c r="I42" s="271">
        <f>J42/H42</f>
        <v>0</v>
      </c>
      <c r="J42" s="10">
        <v>0</v>
      </c>
    </row>
    <row r="43" spans="1:28" ht="26.5" thickBot="1" x14ac:dyDescent="0.35">
      <c r="A43" s="400"/>
      <c r="B43" s="409"/>
      <c r="C43" s="379"/>
      <c r="D43" s="372"/>
      <c r="E43" s="374"/>
      <c r="F43" s="252" t="s">
        <v>168</v>
      </c>
      <c r="G43" s="81" t="s">
        <v>165</v>
      </c>
      <c r="H43" s="296">
        <v>48</v>
      </c>
      <c r="I43" s="271">
        <f>J43/H43</f>
        <v>0</v>
      </c>
      <c r="J43" s="82">
        <v>0</v>
      </c>
    </row>
    <row r="44" spans="1:28" ht="16" thickBot="1" x14ac:dyDescent="0.35">
      <c r="A44" s="400"/>
      <c r="B44" s="409"/>
      <c r="C44" s="379"/>
      <c r="D44" s="355" t="s">
        <v>169</v>
      </c>
      <c r="E44" s="356"/>
      <c r="F44" s="356"/>
      <c r="G44" s="356"/>
      <c r="H44" s="294"/>
      <c r="I44" s="274"/>
      <c r="J44" s="30">
        <f>J42+J43</f>
        <v>0</v>
      </c>
    </row>
    <row r="45" spans="1:28" ht="19.5" customHeight="1" x14ac:dyDescent="0.3">
      <c r="A45" s="400"/>
      <c r="B45" s="360" t="s">
        <v>146</v>
      </c>
      <c r="C45" s="397"/>
      <c r="D45" s="372"/>
      <c r="E45" s="374" t="s">
        <v>170</v>
      </c>
      <c r="F45" s="235" t="s">
        <v>171</v>
      </c>
      <c r="G45" s="8" t="s">
        <v>163</v>
      </c>
      <c r="H45" s="292">
        <v>94</v>
      </c>
      <c r="I45" s="271">
        <f>J45/H45</f>
        <v>0</v>
      </c>
      <c r="J45" s="13">
        <v>0</v>
      </c>
    </row>
    <row r="46" spans="1:28" ht="26.5" thickBot="1" x14ac:dyDescent="0.35">
      <c r="A46" s="400"/>
      <c r="B46" s="361"/>
      <c r="C46" s="398"/>
      <c r="D46" s="372"/>
      <c r="E46" s="374"/>
      <c r="F46" s="252" t="s">
        <v>172</v>
      </c>
      <c r="G46" s="81" t="s">
        <v>165</v>
      </c>
      <c r="H46" s="296">
        <v>94</v>
      </c>
      <c r="I46" s="271">
        <f>J46/H46</f>
        <v>0</v>
      </c>
      <c r="J46" s="82">
        <v>0</v>
      </c>
    </row>
    <row r="47" spans="1:28" ht="16" thickBot="1" x14ac:dyDescent="0.35">
      <c r="A47" s="396"/>
      <c r="B47" s="362"/>
      <c r="C47" s="359"/>
      <c r="D47" s="355" t="s">
        <v>131</v>
      </c>
      <c r="E47" s="356"/>
      <c r="F47" s="356"/>
      <c r="G47" s="356"/>
      <c r="H47" s="294"/>
      <c r="I47" s="274"/>
      <c r="J47" s="30">
        <f>J45+J46</f>
        <v>0</v>
      </c>
    </row>
    <row r="48" spans="1:28" ht="25.5" customHeight="1" x14ac:dyDescent="0.3">
      <c r="A48" s="395" t="s">
        <v>173</v>
      </c>
      <c r="B48" s="399"/>
      <c r="C48" s="387"/>
      <c r="D48" s="399" t="s">
        <v>174</v>
      </c>
      <c r="E48" s="387"/>
      <c r="F48" s="232" t="s">
        <v>175</v>
      </c>
      <c r="G48" s="9" t="s">
        <v>176</v>
      </c>
      <c r="H48" s="299"/>
      <c r="I48" s="279"/>
      <c r="J48" s="107">
        <v>0</v>
      </c>
    </row>
    <row r="49" spans="1:10" ht="26.5" customHeight="1" thickBot="1" x14ac:dyDescent="0.35">
      <c r="A49" s="396"/>
      <c r="B49" s="399"/>
      <c r="C49" s="387"/>
      <c r="D49" s="399"/>
      <c r="E49" s="387"/>
      <c r="F49" s="233" t="s">
        <v>177</v>
      </c>
      <c r="G49" s="108" t="s">
        <v>178</v>
      </c>
      <c r="H49" s="297"/>
      <c r="I49" s="277"/>
      <c r="J49" s="189">
        <v>0</v>
      </c>
    </row>
    <row r="50" spans="1:10" ht="19" thickBot="1" x14ac:dyDescent="0.5">
      <c r="B50" s="353" t="s">
        <v>179</v>
      </c>
      <c r="C50" s="354"/>
      <c r="D50" s="354"/>
      <c r="E50" s="354"/>
      <c r="F50" s="354"/>
      <c r="G50" s="354"/>
      <c r="H50" s="298"/>
      <c r="I50" s="278"/>
      <c r="J50" s="31">
        <f>J48+J47+J44+J41+J38+J28+J18</f>
        <v>0</v>
      </c>
    </row>
  </sheetData>
  <mergeCells count="85">
    <mergeCell ref="A3:A38"/>
    <mergeCell ref="A39:A47"/>
    <mergeCell ref="E39:E40"/>
    <mergeCell ref="D39:D40"/>
    <mergeCell ref="D41:G41"/>
    <mergeCell ref="C39:C41"/>
    <mergeCell ref="B39:B41"/>
    <mergeCell ref="B3:B18"/>
    <mergeCell ref="C3:C18"/>
    <mergeCell ref="F21:G21"/>
    <mergeCell ref="B19:B28"/>
    <mergeCell ref="C19:C28"/>
    <mergeCell ref="E12:E14"/>
    <mergeCell ref="B42:B44"/>
    <mergeCell ref="D3:D5"/>
    <mergeCell ref="E3:E5"/>
    <mergeCell ref="A48:A49"/>
    <mergeCell ref="B45:B47"/>
    <mergeCell ref="C45:C47"/>
    <mergeCell ref="D45:D46"/>
    <mergeCell ref="E45:E46"/>
    <mergeCell ref="E48:E49"/>
    <mergeCell ref="B48:B49"/>
    <mergeCell ref="C48:C49"/>
    <mergeCell ref="D48:D49"/>
    <mergeCell ref="AJ15:AJ16"/>
    <mergeCell ref="F11:G11"/>
    <mergeCell ref="AJ12:AJ13"/>
    <mergeCell ref="AG15:AG16"/>
    <mergeCell ref="D47:G47"/>
    <mergeCell ref="D42:D43"/>
    <mergeCell ref="E42:E43"/>
    <mergeCell ref="D44:G44"/>
    <mergeCell ref="E25:E27"/>
    <mergeCell ref="F14:G14"/>
    <mergeCell ref="F17:G17"/>
    <mergeCell ref="AF15:AF16"/>
    <mergeCell ref="E22:E24"/>
    <mergeCell ref="F24:G24"/>
    <mergeCell ref="D19:D21"/>
    <mergeCell ref="E19:E21"/>
    <mergeCell ref="AJ3:AJ4"/>
    <mergeCell ref="AG6:AG7"/>
    <mergeCell ref="AJ6:AJ7"/>
    <mergeCell ref="D18:G18"/>
    <mergeCell ref="D6:D8"/>
    <mergeCell ref="E6:E8"/>
    <mergeCell ref="D9:D11"/>
    <mergeCell ref="E9:E11"/>
    <mergeCell ref="D12:D14"/>
    <mergeCell ref="AF9:AF10"/>
    <mergeCell ref="AG9:AG10"/>
    <mergeCell ref="AJ9:AJ10"/>
    <mergeCell ref="AF6:AF7"/>
    <mergeCell ref="AD3:AD16"/>
    <mergeCell ref="AE3:AE16"/>
    <mergeCell ref="AF3:AF4"/>
    <mergeCell ref="AG3:AG4"/>
    <mergeCell ref="F5:G5"/>
    <mergeCell ref="F8:G8"/>
    <mergeCell ref="AG12:AG13"/>
    <mergeCell ref="N12:N13"/>
    <mergeCell ref="O12:O13"/>
    <mergeCell ref="R12:R13"/>
    <mergeCell ref="AF12:AF13"/>
    <mergeCell ref="D22:D24"/>
    <mergeCell ref="D28:G28"/>
    <mergeCell ref="D25:D27"/>
    <mergeCell ref="F27:G27"/>
    <mergeCell ref="D15:D17"/>
    <mergeCell ref="E15:E17"/>
    <mergeCell ref="B50:G50"/>
    <mergeCell ref="D38:G38"/>
    <mergeCell ref="C29:C38"/>
    <mergeCell ref="B29:B38"/>
    <mergeCell ref="F34:G34"/>
    <mergeCell ref="F37:G37"/>
    <mergeCell ref="D35:D37"/>
    <mergeCell ref="E35:E37"/>
    <mergeCell ref="D32:D34"/>
    <mergeCell ref="E32:E34"/>
    <mergeCell ref="F31:G31"/>
    <mergeCell ref="D29:D31"/>
    <mergeCell ref="E29:E31"/>
    <mergeCell ref="C42:C44"/>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DAF1D-280D-4107-982F-F5F4C1DBE31D}">
  <dimension ref="A1:AL72"/>
  <sheetViews>
    <sheetView zoomScale="85" zoomScaleNormal="85" workbookViewId="0">
      <selection activeCell="L70" sqref="L70"/>
    </sheetView>
  </sheetViews>
  <sheetFormatPr defaultColWidth="9.1796875" defaultRowHeight="13" x14ac:dyDescent="0.3"/>
  <cols>
    <col min="1" max="1" width="7.453125" style="2" customWidth="1"/>
    <col min="2" max="2" width="12.453125" style="2" customWidth="1"/>
    <col min="3" max="3" width="6.81640625" style="2" customWidth="1"/>
    <col min="4" max="4" width="16.81640625" style="2" customWidth="1"/>
    <col min="5" max="5" width="10.54296875" style="2" customWidth="1"/>
    <col min="6" max="6" width="12" style="2" customWidth="1"/>
    <col min="7" max="7" width="25.54296875" style="2" customWidth="1"/>
    <col min="8" max="8" width="13.453125" style="2" customWidth="1"/>
    <col min="9" max="9" width="11.1796875" style="2" customWidth="1"/>
    <col min="10" max="10" width="12.54296875" style="2" customWidth="1"/>
    <col min="11" max="11" width="20.54296875" style="2" customWidth="1"/>
    <col min="12" max="12" width="23.453125" style="2" customWidth="1"/>
    <col min="13" max="13" width="71.54296875" style="2" customWidth="1"/>
    <col min="14" max="28" width="20.54296875" style="2" customWidth="1"/>
    <col min="29" max="16384" width="9.1796875" style="2"/>
  </cols>
  <sheetData>
    <row r="1" spans="1:38" ht="16" thickBot="1" x14ac:dyDescent="0.4">
      <c r="A1" s="68" t="s">
        <v>180</v>
      </c>
    </row>
    <row r="2" spans="1:38" ht="39.5" thickBot="1" x14ac:dyDescent="0.35">
      <c r="A2" s="257" t="s">
        <v>86</v>
      </c>
      <c r="B2" s="258" t="s">
        <v>87</v>
      </c>
      <c r="C2" s="258" t="s">
        <v>88</v>
      </c>
      <c r="D2" s="258" t="s">
        <v>89</v>
      </c>
      <c r="E2" s="28" t="s">
        <v>90</v>
      </c>
      <c r="F2" s="28" t="s">
        <v>91</v>
      </c>
      <c r="G2" s="258" t="s">
        <v>57</v>
      </c>
      <c r="H2" s="270" t="s">
        <v>681</v>
      </c>
      <c r="I2" s="270" t="s">
        <v>682</v>
      </c>
      <c r="J2" s="29" t="s">
        <v>92</v>
      </c>
      <c r="K2" s="246"/>
      <c r="T2" s="3"/>
      <c r="AC2" s="4"/>
      <c r="AD2" s="243"/>
      <c r="AE2" s="243"/>
      <c r="AF2" s="243"/>
      <c r="AG2" s="243"/>
      <c r="AH2" s="243"/>
      <c r="AI2" s="243"/>
      <c r="AJ2" s="243"/>
      <c r="AK2" s="243"/>
      <c r="AL2" s="4"/>
    </row>
    <row r="3" spans="1:38" ht="30.65" customHeight="1" x14ac:dyDescent="0.3">
      <c r="A3" s="400" t="s">
        <v>96</v>
      </c>
      <c r="B3" s="418" t="s">
        <v>181</v>
      </c>
      <c r="C3" s="404" t="s">
        <v>182</v>
      </c>
      <c r="D3" s="416" t="s">
        <v>183</v>
      </c>
      <c r="E3" s="374" t="s">
        <v>184</v>
      </c>
      <c r="F3" s="241" t="s">
        <v>185</v>
      </c>
      <c r="G3" s="65" t="s">
        <v>102</v>
      </c>
      <c r="H3" s="271">
        <v>7.9</v>
      </c>
      <c r="I3" s="271">
        <f>J3/H3</f>
        <v>0</v>
      </c>
      <c r="J3" s="13">
        <v>0</v>
      </c>
      <c r="L3" s="63" t="s">
        <v>105</v>
      </c>
      <c r="M3" s="64" t="s">
        <v>5</v>
      </c>
      <c r="T3" s="3"/>
      <c r="AC3" s="4"/>
      <c r="AD3" s="387"/>
      <c r="AE3" s="387"/>
      <c r="AF3" s="387"/>
      <c r="AG3" s="387"/>
      <c r="AH3" s="243"/>
      <c r="AI3" s="243"/>
      <c r="AJ3" s="391"/>
      <c r="AK3" s="4"/>
      <c r="AL3" s="4"/>
    </row>
    <row r="4" spans="1:38" ht="30.65" customHeight="1" x14ac:dyDescent="0.3">
      <c r="A4" s="400"/>
      <c r="B4" s="418"/>
      <c r="C4" s="404"/>
      <c r="D4" s="416"/>
      <c r="E4" s="374"/>
      <c r="F4" s="241" t="s">
        <v>186</v>
      </c>
      <c r="G4" s="65" t="s">
        <v>104</v>
      </c>
      <c r="H4" s="271">
        <v>7.9</v>
      </c>
      <c r="I4" s="271">
        <f>J4/H4</f>
        <v>0</v>
      </c>
      <c r="J4" s="13">
        <v>0</v>
      </c>
      <c r="L4" s="63" t="s">
        <v>107</v>
      </c>
      <c r="M4" s="64" t="s">
        <v>108</v>
      </c>
      <c r="T4" s="3"/>
      <c r="AC4" s="4"/>
      <c r="AD4" s="387"/>
      <c r="AE4" s="387"/>
      <c r="AF4" s="387"/>
      <c r="AG4" s="387"/>
      <c r="AH4" s="243"/>
      <c r="AI4" s="243"/>
      <c r="AJ4" s="391"/>
      <c r="AK4" s="4"/>
      <c r="AL4" s="4"/>
    </row>
    <row r="5" spans="1:38" ht="30.65" customHeight="1" x14ac:dyDescent="0.3">
      <c r="A5" s="400"/>
      <c r="B5" s="418"/>
      <c r="C5" s="404"/>
      <c r="D5" s="416"/>
      <c r="E5" s="374"/>
      <c r="F5" s="241" t="s">
        <v>187</v>
      </c>
      <c r="G5" s="65" t="s">
        <v>188</v>
      </c>
      <c r="H5" s="271">
        <v>8</v>
      </c>
      <c r="I5" s="271">
        <f>J5/H5</f>
        <v>0</v>
      </c>
      <c r="J5" s="13">
        <v>0</v>
      </c>
      <c r="L5" s="63" t="s">
        <v>112</v>
      </c>
      <c r="M5" s="64" t="s">
        <v>113</v>
      </c>
      <c r="T5" s="3"/>
      <c r="AC5" s="4"/>
      <c r="AD5" s="387"/>
      <c r="AE5" s="387"/>
      <c r="AF5" s="387"/>
      <c r="AG5" s="387"/>
      <c r="AH5" s="243"/>
      <c r="AI5" s="243"/>
      <c r="AJ5" s="391"/>
      <c r="AK5" s="4"/>
      <c r="AL5" s="4"/>
    </row>
    <row r="6" spans="1:38" ht="39.5" thickBot="1" x14ac:dyDescent="0.35">
      <c r="A6" s="419"/>
      <c r="B6" s="418"/>
      <c r="C6" s="404"/>
      <c r="D6" s="416"/>
      <c r="E6" s="374"/>
      <c r="F6" s="235" t="s">
        <v>189</v>
      </c>
      <c r="G6" s="49" t="s">
        <v>190</v>
      </c>
      <c r="H6" s="279">
        <v>8</v>
      </c>
      <c r="I6" s="271">
        <f>J6/H6</f>
        <v>0</v>
      </c>
      <c r="J6" s="13">
        <v>0</v>
      </c>
      <c r="L6" s="63" t="s">
        <v>115</v>
      </c>
      <c r="M6" s="64" t="s">
        <v>116</v>
      </c>
      <c r="T6" s="3"/>
      <c r="AC6" s="4"/>
      <c r="AD6" s="387"/>
      <c r="AE6" s="387"/>
      <c r="AF6" s="387"/>
      <c r="AG6" s="387"/>
      <c r="AH6" s="243"/>
      <c r="AI6" s="243"/>
      <c r="AJ6" s="391"/>
      <c r="AK6" s="4"/>
      <c r="AL6" s="4"/>
    </row>
    <row r="7" spans="1:38" ht="15.75" customHeight="1" thickBot="1" x14ac:dyDescent="0.35">
      <c r="A7" s="419"/>
      <c r="B7" s="418"/>
      <c r="C7" s="404"/>
      <c r="D7" s="417"/>
      <c r="E7" s="377"/>
      <c r="F7" s="388" t="s">
        <v>106</v>
      </c>
      <c r="G7" s="389"/>
      <c r="H7" s="272"/>
      <c r="I7" s="272"/>
      <c r="J7" s="12">
        <f>SUM(J3:J6)</f>
        <v>0</v>
      </c>
      <c r="L7" s="47" t="s">
        <v>90</v>
      </c>
      <c r="M7" s="64" t="s">
        <v>117</v>
      </c>
      <c r="T7" s="3"/>
      <c r="AC7" s="4"/>
      <c r="AD7" s="387"/>
      <c r="AE7" s="387"/>
      <c r="AF7" s="243"/>
      <c r="AG7" s="243"/>
      <c r="AH7" s="243"/>
      <c r="AI7" s="243"/>
      <c r="AJ7" s="245"/>
      <c r="AK7" s="4"/>
      <c r="AL7" s="4"/>
    </row>
    <row r="8" spans="1:38" ht="30.65" customHeight="1" x14ac:dyDescent="0.3">
      <c r="A8" s="419"/>
      <c r="B8" s="418"/>
      <c r="C8" s="404"/>
      <c r="D8" s="415" t="s">
        <v>191</v>
      </c>
      <c r="E8" s="373" t="s">
        <v>192</v>
      </c>
      <c r="F8" s="241" t="s">
        <v>193</v>
      </c>
      <c r="G8" s="8" t="s">
        <v>102</v>
      </c>
      <c r="H8" s="275">
        <v>15.6</v>
      </c>
      <c r="I8" s="271">
        <f>J8/H8</f>
        <v>0</v>
      </c>
      <c r="J8" s="13">
        <v>0</v>
      </c>
      <c r="L8" s="47" t="s">
        <v>91</v>
      </c>
      <c r="M8" s="64" t="s">
        <v>121</v>
      </c>
      <c r="T8" s="3"/>
      <c r="AC8" s="4"/>
      <c r="AD8" s="387"/>
      <c r="AE8" s="387"/>
      <c r="AF8" s="387"/>
      <c r="AG8" s="387"/>
      <c r="AH8" s="243"/>
      <c r="AI8" s="243"/>
      <c r="AJ8" s="391"/>
      <c r="AK8" s="4"/>
      <c r="AL8" s="4"/>
    </row>
    <row r="9" spans="1:38" ht="30.65" customHeight="1" x14ac:dyDescent="0.3">
      <c r="A9" s="419"/>
      <c r="B9" s="418"/>
      <c r="C9" s="404"/>
      <c r="D9" s="416"/>
      <c r="E9" s="374"/>
      <c r="F9" s="241" t="s">
        <v>194</v>
      </c>
      <c r="G9" s="8" t="s">
        <v>104</v>
      </c>
      <c r="H9" s="275">
        <v>15.6</v>
      </c>
      <c r="I9" s="271">
        <f>J9/H9</f>
        <v>0</v>
      </c>
      <c r="J9" s="13">
        <v>0</v>
      </c>
      <c r="L9" s="248"/>
      <c r="M9" s="71"/>
      <c r="T9" s="3"/>
      <c r="AC9" s="4"/>
      <c r="AD9" s="387"/>
      <c r="AE9" s="387"/>
      <c r="AF9" s="387"/>
      <c r="AG9" s="387"/>
      <c r="AH9" s="243"/>
      <c r="AI9" s="243"/>
      <c r="AJ9" s="391"/>
      <c r="AK9" s="4"/>
      <c r="AL9" s="4"/>
    </row>
    <row r="10" spans="1:38" ht="30.65" customHeight="1" x14ac:dyDescent="0.3">
      <c r="A10" s="419"/>
      <c r="B10" s="418"/>
      <c r="C10" s="404"/>
      <c r="D10" s="416"/>
      <c r="E10" s="374"/>
      <c r="F10" s="241" t="s">
        <v>195</v>
      </c>
      <c r="G10" s="8" t="s">
        <v>188</v>
      </c>
      <c r="H10" s="275">
        <v>5</v>
      </c>
      <c r="I10" s="271">
        <f>J10/H10</f>
        <v>0</v>
      </c>
      <c r="J10" s="13">
        <v>0</v>
      </c>
      <c r="L10" s="248"/>
      <c r="M10" s="187"/>
      <c r="T10" s="3"/>
      <c r="AC10" s="4"/>
      <c r="AD10" s="387"/>
      <c r="AE10" s="387"/>
      <c r="AF10" s="387"/>
      <c r="AG10" s="387"/>
      <c r="AH10" s="243"/>
      <c r="AI10" s="243"/>
      <c r="AJ10" s="391"/>
      <c r="AK10" s="4"/>
      <c r="AL10" s="4"/>
    </row>
    <row r="11" spans="1:38" ht="39.5" thickBot="1" x14ac:dyDescent="0.35">
      <c r="A11" s="419"/>
      <c r="B11" s="418"/>
      <c r="C11" s="404"/>
      <c r="D11" s="416"/>
      <c r="E11" s="374"/>
      <c r="F11" s="235" t="s">
        <v>196</v>
      </c>
      <c r="G11" s="5" t="s">
        <v>190</v>
      </c>
      <c r="H11" s="275">
        <v>5</v>
      </c>
      <c r="I11" s="271">
        <f>J11/H11</f>
        <v>0</v>
      </c>
      <c r="J11" s="13">
        <v>0</v>
      </c>
      <c r="L11" s="246"/>
      <c r="M11" s="187"/>
      <c r="T11" s="3"/>
      <c r="AC11" s="4"/>
      <c r="AD11" s="387"/>
      <c r="AE11" s="387"/>
      <c r="AF11" s="387"/>
      <c r="AG11" s="387"/>
      <c r="AH11" s="243"/>
      <c r="AI11" s="243"/>
      <c r="AJ11" s="391"/>
      <c r="AK11" s="4"/>
      <c r="AL11" s="4"/>
    </row>
    <row r="12" spans="1:38" ht="15" customHeight="1" thickBot="1" x14ac:dyDescent="0.35">
      <c r="A12" s="419"/>
      <c r="B12" s="418"/>
      <c r="C12" s="404"/>
      <c r="D12" s="417"/>
      <c r="E12" s="377"/>
      <c r="F12" s="388" t="s">
        <v>106</v>
      </c>
      <c r="G12" s="389"/>
      <c r="H12" s="272"/>
      <c r="I12" s="272"/>
      <c r="J12" s="12">
        <f>SUM(J8:J11)</f>
        <v>0</v>
      </c>
      <c r="L12" s="246"/>
      <c r="M12" s="71"/>
      <c r="T12" s="3"/>
      <c r="AC12" s="4"/>
      <c r="AD12" s="387"/>
      <c r="AE12" s="387"/>
      <c r="AF12" s="243"/>
      <c r="AG12" s="243"/>
      <c r="AH12" s="243"/>
      <c r="AI12" s="243"/>
      <c r="AJ12" s="245"/>
      <c r="AK12" s="4"/>
      <c r="AL12" s="4"/>
    </row>
    <row r="13" spans="1:38" ht="27" customHeight="1" x14ac:dyDescent="0.3">
      <c r="A13" s="419"/>
      <c r="B13" s="418"/>
      <c r="C13" s="404"/>
      <c r="D13" s="415" t="s">
        <v>197</v>
      </c>
      <c r="E13" s="373" t="s">
        <v>198</v>
      </c>
      <c r="F13" s="241" t="s">
        <v>199</v>
      </c>
      <c r="G13" s="8" t="s">
        <v>102</v>
      </c>
      <c r="H13" s="275">
        <v>33</v>
      </c>
      <c r="I13" s="271">
        <f>J13/H13</f>
        <v>0</v>
      </c>
      <c r="J13" s="13">
        <v>0</v>
      </c>
      <c r="L13" s="75"/>
      <c r="M13" s="4"/>
      <c r="T13" s="3"/>
      <c r="AC13" s="4"/>
      <c r="AD13" s="387"/>
      <c r="AE13" s="387"/>
      <c r="AF13" s="387"/>
      <c r="AG13" s="387"/>
      <c r="AH13" s="243"/>
      <c r="AI13" s="243"/>
      <c r="AJ13" s="391"/>
      <c r="AK13" s="4"/>
      <c r="AL13" s="4"/>
    </row>
    <row r="14" spans="1:38" ht="27" customHeight="1" thickBot="1" x14ac:dyDescent="0.35">
      <c r="A14" s="419"/>
      <c r="B14" s="418"/>
      <c r="C14" s="404"/>
      <c r="D14" s="416"/>
      <c r="E14" s="374"/>
      <c r="F14" s="241" t="s">
        <v>200</v>
      </c>
      <c r="G14" s="8" t="s">
        <v>104</v>
      </c>
      <c r="H14" s="275">
        <v>33</v>
      </c>
      <c r="I14" s="271">
        <f>J14/H14</f>
        <v>0</v>
      </c>
      <c r="J14" s="13">
        <v>0</v>
      </c>
      <c r="L14" s="75"/>
      <c r="M14" s="4"/>
      <c r="T14" s="3"/>
      <c r="AC14" s="4"/>
      <c r="AD14" s="387"/>
      <c r="AE14" s="387"/>
      <c r="AF14" s="387"/>
      <c r="AG14" s="387"/>
      <c r="AH14" s="243"/>
      <c r="AI14" s="243"/>
      <c r="AJ14" s="391"/>
      <c r="AK14" s="4"/>
      <c r="AL14" s="4"/>
    </row>
    <row r="15" spans="1:38" ht="15" customHeight="1" thickBot="1" x14ac:dyDescent="0.35">
      <c r="A15" s="419"/>
      <c r="B15" s="418"/>
      <c r="C15" s="404"/>
      <c r="D15" s="417"/>
      <c r="E15" s="377"/>
      <c r="F15" s="392" t="s">
        <v>106</v>
      </c>
      <c r="G15" s="393"/>
      <c r="H15" s="260"/>
      <c r="I15" s="260"/>
      <c r="J15" s="12">
        <f>SUM(J13:J14)</f>
        <v>0</v>
      </c>
      <c r="T15" s="3"/>
      <c r="AC15" s="4"/>
      <c r="AD15" s="387"/>
      <c r="AE15" s="387"/>
      <c r="AF15" s="243"/>
      <c r="AG15" s="243"/>
      <c r="AH15" s="243"/>
      <c r="AI15" s="243"/>
      <c r="AJ15" s="245"/>
      <c r="AK15" s="4"/>
      <c r="AL15" s="4"/>
    </row>
    <row r="16" spans="1:38" ht="15" customHeight="1" thickBot="1" x14ac:dyDescent="0.35">
      <c r="A16" s="419"/>
      <c r="B16" s="421"/>
      <c r="C16" s="405"/>
      <c r="D16" s="355" t="s">
        <v>131</v>
      </c>
      <c r="E16" s="356"/>
      <c r="F16" s="381"/>
      <c r="G16" s="381"/>
      <c r="H16" s="282"/>
      <c r="I16" s="273"/>
      <c r="J16" s="14">
        <f>J7+J12+J15</f>
        <v>0</v>
      </c>
      <c r="AC16" s="4"/>
      <c r="AD16" s="243"/>
      <c r="AE16" s="243"/>
      <c r="AF16" s="243"/>
      <c r="AG16" s="243"/>
      <c r="AH16" s="243"/>
      <c r="AI16" s="243"/>
      <c r="AJ16" s="245"/>
      <c r="AK16" s="4"/>
      <c r="AL16" s="4"/>
    </row>
    <row r="17" spans="1:10" s="7" customFormat="1" ht="26.5" customHeight="1" x14ac:dyDescent="0.35">
      <c r="A17" s="419"/>
      <c r="B17" s="418" t="s">
        <v>201</v>
      </c>
      <c r="C17" s="403" t="s">
        <v>202</v>
      </c>
      <c r="D17" s="371" t="s">
        <v>203</v>
      </c>
      <c r="E17" s="394" t="s">
        <v>204</v>
      </c>
      <c r="F17" s="235" t="s">
        <v>205</v>
      </c>
      <c r="G17" s="8" t="s">
        <v>102</v>
      </c>
      <c r="H17" s="275">
        <v>21.3</v>
      </c>
      <c r="I17" s="271">
        <f>J17/H17</f>
        <v>0</v>
      </c>
      <c r="J17" s="13">
        <v>0</v>
      </c>
    </row>
    <row r="18" spans="1:10" s="7" customFormat="1" ht="26.5" thickBot="1" x14ac:dyDescent="0.4">
      <c r="A18" s="419"/>
      <c r="B18" s="418"/>
      <c r="C18" s="404"/>
      <c r="D18" s="372"/>
      <c r="E18" s="375"/>
      <c r="F18" s="235" t="s">
        <v>206</v>
      </c>
      <c r="G18" s="5" t="s">
        <v>104</v>
      </c>
      <c r="H18" s="275">
        <v>21.3</v>
      </c>
      <c r="I18" s="271">
        <f>J18/H18</f>
        <v>0</v>
      </c>
      <c r="J18" s="13">
        <v>0</v>
      </c>
    </row>
    <row r="19" spans="1:10" s="7" customFormat="1" ht="15.75" customHeight="1" thickBot="1" x14ac:dyDescent="0.4">
      <c r="A19" s="419"/>
      <c r="B19" s="418"/>
      <c r="C19" s="404"/>
      <c r="D19" s="372"/>
      <c r="E19" s="375"/>
      <c r="F19" s="392" t="s">
        <v>106</v>
      </c>
      <c r="G19" s="393"/>
      <c r="H19" s="260"/>
      <c r="I19" s="260"/>
      <c r="J19" s="12">
        <f>SUM(J17:J18)</f>
        <v>0</v>
      </c>
    </row>
    <row r="20" spans="1:10" s="7" customFormat="1" ht="28.5" customHeight="1" x14ac:dyDescent="0.35">
      <c r="A20" s="419"/>
      <c r="B20" s="418"/>
      <c r="C20" s="404"/>
      <c r="D20" s="371" t="s">
        <v>207</v>
      </c>
      <c r="E20" s="373" t="s">
        <v>208</v>
      </c>
      <c r="F20" s="241" t="s">
        <v>209</v>
      </c>
      <c r="G20" s="8" t="s">
        <v>102</v>
      </c>
      <c r="H20" s="275">
        <v>8.5</v>
      </c>
      <c r="I20" s="271">
        <f>J20/H20</f>
        <v>0</v>
      </c>
      <c r="J20" s="13">
        <v>0</v>
      </c>
    </row>
    <row r="21" spans="1:10" s="7" customFormat="1" ht="26.5" thickBot="1" x14ac:dyDescent="0.4">
      <c r="A21" s="419"/>
      <c r="B21" s="418"/>
      <c r="C21" s="404"/>
      <c r="D21" s="372"/>
      <c r="E21" s="374"/>
      <c r="F21" s="235" t="s">
        <v>210</v>
      </c>
      <c r="G21" s="5" t="s">
        <v>104</v>
      </c>
      <c r="H21" s="276">
        <v>8.5</v>
      </c>
      <c r="I21" s="271">
        <f>J21/H21</f>
        <v>0</v>
      </c>
      <c r="J21" s="11">
        <v>0</v>
      </c>
    </row>
    <row r="22" spans="1:10" s="7" customFormat="1" ht="15.75" customHeight="1" thickBot="1" x14ac:dyDescent="0.4">
      <c r="A22" s="419"/>
      <c r="B22" s="418"/>
      <c r="C22" s="404"/>
      <c r="D22" s="376"/>
      <c r="E22" s="377"/>
      <c r="F22" s="392" t="s">
        <v>106</v>
      </c>
      <c r="G22" s="393"/>
      <c r="H22" s="260"/>
      <c r="I22" s="260"/>
      <c r="J22" s="12">
        <f>SUM(J20:J21)</f>
        <v>0</v>
      </c>
    </row>
    <row r="23" spans="1:10" s="7" customFormat="1" ht="26.5" customHeight="1" x14ac:dyDescent="0.35">
      <c r="A23" s="419"/>
      <c r="B23" s="418"/>
      <c r="C23" s="404"/>
      <c r="D23" s="378" t="s">
        <v>211</v>
      </c>
      <c r="E23" s="368" t="s">
        <v>212</v>
      </c>
      <c r="F23" s="234" t="s">
        <v>213</v>
      </c>
      <c r="G23" s="9" t="s">
        <v>102</v>
      </c>
      <c r="H23" s="114">
        <v>13.8</v>
      </c>
      <c r="I23" s="271">
        <f>J23/H23</f>
        <v>0</v>
      </c>
      <c r="J23" s="10">
        <v>0</v>
      </c>
    </row>
    <row r="24" spans="1:10" s="7" customFormat="1" ht="26.5" thickBot="1" x14ac:dyDescent="0.4">
      <c r="A24" s="419"/>
      <c r="B24" s="418"/>
      <c r="C24" s="404"/>
      <c r="D24" s="379"/>
      <c r="E24" s="369"/>
      <c r="F24" s="235" t="s">
        <v>214</v>
      </c>
      <c r="G24" s="5" t="s">
        <v>104</v>
      </c>
      <c r="H24" s="276">
        <v>13.8</v>
      </c>
      <c r="I24" s="271">
        <f>J24/H24</f>
        <v>0</v>
      </c>
      <c r="J24" s="11">
        <v>0</v>
      </c>
    </row>
    <row r="25" spans="1:10" s="7" customFormat="1" ht="15.75" customHeight="1" thickBot="1" x14ac:dyDescent="0.4">
      <c r="A25" s="419"/>
      <c r="B25" s="418"/>
      <c r="C25" s="404"/>
      <c r="D25" s="382"/>
      <c r="E25" s="370"/>
      <c r="F25" s="392" t="s">
        <v>106</v>
      </c>
      <c r="G25" s="393"/>
      <c r="H25" s="260"/>
      <c r="I25" s="260"/>
      <c r="J25" s="12">
        <f>SUM(J23:J24)</f>
        <v>0</v>
      </c>
    </row>
    <row r="26" spans="1:10" s="7" customFormat="1" ht="26.15" customHeight="1" x14ac:dyDescent="0.35">
      <c r="A26" s="419"/>
      <c r="B26" s="418"/>
      <c r="C26" s="379"/>
      <c r="D26" s="371" t="s">
        <v>215</v>
      </c>
      <c r="E26" s="394" t="s">
        <v>216</v>
      </c>
      <c r="F26" s="234" t="s">
        <v>217</v>
      </c>
      <c r="G26" s="9" t="s">
        <v>102</v>
      </c>
      <c r="H26" s="114">
        <v>22.8</v>
      </c>
      <c r="I26" s="271">
        <f>J26/H26</f>
        <v>0</v>
      </c>
      <c r="J26" s="10">
        <v>0</v>
      </c>
    </row>
    <row r="27" spans="1:10" s="7" customFormat="1" ht="26.5" thickBot="1" x14ac:dyDescent="0.4">
      <c r="A27" s="419"/>
      <c r="B27" s="418"/>
      <c r="C27" s="379"/>
      <c r="D27" s="372"/>
      <c r="E27" s="375"/>
      <c r="F27" s="235" t="s">
        <v>218</v>
      </c>
      <c r="G27" s="5" t="s">
        <v>104</v>
      </c>
      <c r="H27" s="276">
        <v>22.8</v>
      </c>
      <c r="I27" s="271">
        <f>J27/H27</f>
        <v>0</v>
      </c>
      <c r="J27" s="11">
        <v>0</v>
      </c>
    </row>
    <row r="28" spans="1:10" s="7" customFormat="1" ht="15" customHeight="1" thickBot="1" x14ac:dyDescent="0.4">
      <c r="A28" s="419"/>
      <c r="B28" s="418"/>
      <c r="C28" s="379"/>
      <c r="D28" s="376"/>
      <c r="E28" s="377"/>
      <c r="F28" s="383" t="s">
        <v>106</v>
      </c>
      <c r="G28" s="384"/>
      <c r="H28" s="261"/>
      <c r="I28" s="261"/>
      <c r="J28" s="12">
        <f>SUM(J26:J27)</f>
        <v>0</v>
      </c>
    </row>
    <row r="29" spans="1:10" s="7" customFormat="1" ht="15.75" customHeight="1" thickBot="1" x14ac:dyDescent="0.4">
      <c r="A29" s="419"/>
      <c r="B29" s="418"/>
      <c r="C29" s="405"/>
      <c r="D29" s="380" t="s">
        <v>131</v>
      </c>
      <c r="E29" s="381"/>
      <c r="F29" s="381"/>
      <c r="G29" s="381"/>
      <c r="H29" s="282"/>
      <c r="I29" s="273"/>
      <c r="J29" s="14">
        <f>SUM(J19+J22+J28+J25)</f>
        <v>0</v>
      </c>
    </row>
    <row r="30" spans="1:10" s="7" customFormat="1" ht="25" customHeight="1" x14ac:dyDescent="0.35">
      <c r="A30" s="419"/>
      <c r="B30" s="422" t="s">
        <v>219</v>
      </c>
      <c r="C30" s="357" t="s">
        <v>220</v>
      </c>
      <c r="D30" s="372" t="s">
        <v>221</v>
      </c>
      <c r="E30" s="374" t="s">
        <v>222</v>
      </c>
      <c r="F30" s="241" t="s">
        <v>223</v>
      </c>
      <c r="G30" s="8" t="s">
        <v>102</v>
      </c>
      <c r="H30" s="275">
        <v>25.8</v>
      </c>
      <c r="I30" s="271">
        <f>J30/H30</f>
        <v>0</v>
      </c>
      <c r="J30" s="13">
        <v>0</v>
      </c>
    </row>
    <row r="31" spans="1:10" s="7" customFormat="1" ht="26.5" thickBot="1" x14ac:dyDescent="0.4">
      <c r="A31" s="419"/>
      <c r="B31" s="423"/>
      <c r="C31" s="358"/>
      <c r="D31" s="372"/>
      <c r="E31" s="374"/>
      <c r="F31" s="235" t="s">
        <v>224</v>
      </c>
      <c r="G31" s="5" t="s">
        <v>104</v>
      </c>
      <c r="H31" s="276">
        <v>25.8</v>
      </c>
      <c r="I31" s="271">
        <f>J31/H31</f>
        <v>0</v>
      </c>
      <c r="J31" s="11">
        <v>0</v>
      </c>
    </row>
    <row r="32" spans="1:10" s="7" customFormat="1" ht="15.75" customHeight="1" thickBot="1" x14ac:dyDescent="0.4">
      <c r="A32" s="419"/>
      <c r="B32" s="423"/>
      <c r="C32" s="358"/>
      <c r="D32" s="376"/>
      <c r="E32" s="377"/>
      <c r="F32" s="363" t="s">
        <v>106</v>
      </c>
      <c r="G32" s="364"/>
      <c r="H32" s="262"/>
      <c r="I32" s="262"/>
      <c r="J32" s="12">
        <f>SUM(J30:J31)</f>
        <v>0</v>
      </c>
    </row>
    <row r="33" spans="1:10" s="7" customFormat="1" ht="30" customHeight="1" x14ac:dyDescent="0.35">
      <c r="A33" s="419"/>
      <c r="B33" s="423"/>
      <c r="C33" s="358"/>
      <c r="D33" s="371" t="s">
        <v>225</v>
      </c>
      <c r="E33" s="373" t="s">
        <v>226</v>
      </c>
      <c r="F33" s="241" t="s">
        <v>227</v>
      </c>
      <c r="G33" s="8" t="s">
        <v>102</v>
      </c>
      <c r="H33" s="275">
        <v>39.9</v>
      </c>
      <c r="I33" s="271">
        <f>J33/H33</f>
        <v>0</v>
      </c>
      <c r="J33" s="13">
        <v>0</v>
      </c>
    </row>
    <row r="34" spans="1:10" ht="26.5" thickBot="1" x14ac:dyDescent="0.35">
      <c r="A34" s="419"/>
      <c r="B34" s="423"/>
      <c r="C34" s="358"/>
      <c r="D34" s="372"/>
      <c r="E34" s="374"/>
      <c r="F34" s="235" t="s">
        <v>228</v>
      </c>
      <c r="G34" s="5" t="s">
        <v>104</v>
      </c>
      <c r="H34" s="276">
        <v>39.9</v>
      </c>
      <c r="I34" s="271">
        <f>J34/H34</f>
        <v>0</v>
      </c>
      <c r="J34" s="11">
        <v>0</v>
      </c>
    </row>
    <row r="35" spans="1:10" ht="15.75" customHeight="1" thickBot="1" x14ac:dyDescent="0.35">
      <c r="A35" s="419"/>
      <c r="B35" s="423"/>
      <c r="C35" s="358"/>
      <c r="D35" s="372"/>
      <c r="E35" s="375"/>
      <c r="F35" s="363" t="s">
        <v>106</v>
      </c>
      <c r="G35" s="364"/>
      <c r="H35" s="262"/>
      <c r="I35" s="262"/>
      <c r="J35" s="12">
        <f>SUM(J33:J34)</f>
        <v>0</v>
      </c>
    </row>
    <row r="36" spans="1:10" ht="26.5" customHeight="1" x14ac:dyDescent="0.3">
      <c r="A36" s="419"/>
      <c r="B36" s="423"/>
      <c r="C36" s="358"/>
      <c r="D36" s="365" t="s">
        <v>229</v>
      </c>
      <c r="E36" s="368" t="s">
        <v>230</v>
      </c>
      <c r="F36" s="241" t="s">
        <v>231</v>
      </c>
      <c r="G36" s="8" t="s">
        <v>102</v>
      </c>
      <c r="H36" s="275">
        <v>28.3</v>
      </c>
      <c r="I36" s="271">
        <f>J36/H36</f>
        <v>0</v>
      </c>
      <c r="J36" s="13">
        <v>0</v>
      </c>
    </row>
    <row r="37" spans="1:10" ht="26.5" thickBot="1" x14ac:dyDescent="0.35">
      <c r="A37" s="419"/>
      <c r="B37" s="423"/>
      <c r="C37" s="358"/>
      <c r="D37" s="366"/>
      <c r="E37" s="369"/>
      <c r="F37" s="235" t="s">
        <v>232</v>
      </c>
      <c r="G37" s="5" t="s">
        <v>104</v>
      </c>
      <c r="H37" s="276">
        <v>28.3</v>
      </c>
      <c r="I37" s="271">
        <f>J37/H37</f>
        <v>0</v>
      </c>
      <c r="J37" s="11">
        <v>0</v>
      </c>
    </row>
    <row r="38" spans="1:10" ht="16" thickBot="1" x14ac:dyDescent="0.35">
      <c r="A38" s="419"/>
      <c r="B38" s="423"/>
      <c r="C38" s="358"/>
      <c r="D38" s="367"/>
      <c r="E38" s="370"/>
      <c r="F38" s="363" t="s">
        <v>106</v>
      </c>
      <c r="G38" s="364"/>
      <c r="H38" s="262"/>
      <c r="I38" s="262"/>
      <c r="J38" s="15">
        <f>SUM(J36:J37)</f>
        <v>0</v>
      </c>
    </row>
    <row r="39" spans="1:10" ht="16" thickBot="1" x14ac:dyDescent="0.35">
      <c r="A39" s="419"/>
      <c r="B39" s="424"/>
      <c r="C39" s="359"/>
      <c r="D39" s="355" t="s">
        <v>131</v>
      </c>
      <c r="E39" s="356"/>
      <c r="F39" s="356"/>
      <c r="G39" s="356"/>
      <c r="H39" s="283"/>
      <c r="I39" s="274"/>
      <c r="J39" s="30">
        <f>SUM(J32+J35+J38)</f>
        <v>0</v>
      </c>
    </row>
    <row r="40" spans="1:10" ht="27" customHeight="1" x14ac:dyDescent="0.3">
      <c r="A40" s="419"/>
      <c r="B40" s="406" t="s">
        <v>233</v>
      </c>
      <c r="C40" s="403" t="s">
        <v>234</v>
      </c>
      <c r="D40" s="372" t="s">
        <v>235</v>
      </c>
      <c r="E40" s="374" t="s">
        <v>236</v>
      </c>
      <c r="F40" s="241" t="s">
        <v>237</v>
      </c>
      <c r="G40" s="8" t="s">
        <v>102</v>
      </c>
      <c r="H40" s="275">
        <v>17.600000000000001</v>
      </c>
      <c r="I40" s="271">
        <f>J40/H40</f>
        <v>0</v>
      </c>
      <c r="J40" s="13">
        <v>0</v>
      </c>
    </row>
    <row r="41" spans="1:10" ht="26.5" thickBot="1" x14ac:dyDescent="0.35">
      <c r="A41" s="419"/>
      <c r="B41" s="407"/>
      <c r="C41" s="404"/>
      <c r="D41" s="372"/>
      <c r="E41" s="374"/>
      <c r="F41" s="235" t="s">
        <v>238</v>
      </c>
      <c r="G41" s="5" t="s">
        <v>104</v>
      </c>
      <c r="H41" s="276">
        <v>17.600000000000001</v>
      </c>
      <c r="I41" s="271">
        <f>J41/H41</f>
        <v>0</v>
      </c>
      <c r="J41" s="11">
        <v>0</v>
      </c>
    </row>
    <row r="42" spans="1:10" ht="16" thickBot="1" x14ac:dyDescent="0.35">
      <c r="A42" s="419"/>
      <c r="B42" s="407"/>
      <c r="C42" s="404"/>
      <c r="D42" s="376"/>
      <c r="E42" s="377"/>
      <c r="F42" s="388" t="s">
        <v>106</v>
      </c>
      <c r="G42" s="389"/>
      <c r="H42" s="272"/>
      <c r="I42" s="272"/>
      <c r="J42" s="12">
        <f>SUM(J40:J41)</f>
        <v>0</v>
      </c>
    </row>
    <row r="43" spans="1:10" ht="25" customHeight="1" x14ac:dyDescent="0.3">
      <c r="A43" s="419"/>
      <c r="B43" s="407"/>
      <c r="C43" s="404"/>
      <c r="D43" s="371" t="s">
        <v>239</v>
      </c>
      <c r="E43" s="373" t="s">
        <v>240</v>
      </c>
      <c r="F43" s="241" t="s">
        <v>241</v>
      </c>
      <c r="G43" s="8" t="s">
        <v>102</v>
      </c>
      <c r="H43" s="275">
        <v>1</v>
      </c>
      <c r="I43" s="271">
        <f>J43/H43</f>
        <v>0</v>
      </c>
      <c r="J43" s="13">
        <v>0</v>
      </c>
    </row>
    <row r="44" spans="1:10" ht="26.5" thickBot="1" x14ac:dyDescent="0.35">
      <c r="A44" s="419"/>
      <c r="B44" s="407"/>
      <c r="C44" s="404"/>
      <c r="D44" s="372"/>
      <c r="E44" s="374"/>
      <c r="F44" s="235" t="s">
        <v>242</v>
      </c>
      <c r="G44" s="5" t="s">
        <v>104</v>
      </c>
      <c r="H44" s="276">
        <v>1</v>
      </c>
      <c r="I44" s="271">
        <f>J44/H44</f>
        <v>0</v>
      </c>
      <c r="J44" s="11">
        <v>0</v>
      </c>
    </row>
    <row r="45" spans="1:10" ht="16" thickBot="1" x14ac:dyDescent="0.35">
      <c r="A45" s="419"/>
      <c r="B45" s="407"/>
      <c r="C45" s="404"/>
      <c r="D45" s="376"/>
      <c r="E45" s="377"/>
      <c r="F45" s="388" t="s">
        <v>106</v>
      </c>
      <c r="G45" s="389"/>
      <c r="H45" s="272"/>
      <c r="I45" s="272"/>
      <c r="J45" s="12">
        <f>SUM(J43:J44)</f>
        <v>0</v>
      </c>
    </row>
    <row r="46" spans="1:10" ht="26.5" customHeight="1" x14ac:dyDescent="0.3">
      <c r="A46" s="419"/>
      <c r="B46" s="407"/>
      <c r="C46" s="404"/>
      <c r="D46" s="371" t="s">
        <v>243</v>
      </c>
      <c r="E46" s="373" t="s">
        <v>244</v>
      </c>
      <c r="F46" s="241" t="s">
        <v>245</v>
      </c>
      <c r="G46" s="8" t="s">
        <v>102</v>
      </c>
      <c r="H46" s="275">
        <v>21.7</v>
      </c>
      <c r="I46" s="271">
        <f>J46/H46</f>
        <v>0</v>
      </c>
      <c r="J46" s="13">
        <v>0</v>
      </c>
    </row>
    <row r="47" spans="1:10" ht="26.5" thickBot="1" x14ac:dyDescent="0.35">
      <c r="A47" s="419"/>
      <c r="B47" s="407"/>
      <c r="C47" s="404"/>
      <c r="D47" s="372"/>
      <c r="E47" s="374"/>
      <c r="F47" s="235" t="s">
        <v>246</v>
      </c>
      <c r="G47" s="5" t="s">
        <v>104</v>
      </c>
      <c r="H47" s="276">
        <v>21.7</v>
      </c>
      <c r="I47" s="271">
        <f>J47/H47</f>
        <v>0</v>
      </c>
      <c r="J47" s="11">
        <v>0</v>
      </c>
    </row>
    <row r="48" spans="1:10" ht="16" thickBot="1" x14ac:dyDescent="0.35">
      <c r="A48" s="419"/>
      <c r="B48" s="407"/>
      <c r="C48" s="404"/>
      <c r="D48" s="376"/>
      <c r="E48" s="377"/>
      <c r="F48" s="392" t="s">
        <v>106</v>
      </c>
      <c r="G48" s="393"/>
      <c r="H48" s="260"/>
      <c r="I48" s="260"/>
      <c r="J48" s="12">
        <f>SUM(J46:J47)</f>
        <v>0</v>
      </c>
    </row>
    <row r="49" spans="1:11" ht="28.5" customHeight="1" x14ac:dyDescent="0.3">
      <c r="A49" s="419"/>
      <c r="B49" s="407"/>
      <c r="C49" s="404"/>
      <c r="D49" s="371" t="s">
        <v>247</v>
      </c>
      <c r="E49" s="373" t="s">
        <v>248</v>
      </c>
      <c r="F49" s="241" t="s">
        <v>249</v>
      </c>
      <c r="G49" s="8" t="s">
        <v>102</v>
      </c>
      <c r="H49" s="275">
        <v>1.3</v>
      </c>
      <c r="I49" s="271">
        <f>J49/H49</f>
        <v>0</v>
      </c>
      <c r="J49" s="13">
        <v>0</v>
      </c>
    </row>
    <row r="50" spans="1:11" ht="26.5" thickBot="1" x14ac:dyDescent="0.35">
      <c r="A50" s="419"/>
      <c r="B50" s="407"/>
      <c r="C50" s="404"/>
      <c r="D50" s="372"/>
      <c r="E50" s="374"/>
      <c r="F50" s="235" t="s">
        <v>250</v>
      </c>
      <c r="G50" s="5" t="s">
        <v>104</v>
      </c>
      <c r="H50" s="276">
        <v>1.3</v>
      </c>
      <c r="I50" s="271">
        <f>J50/H50</f>
        <v>0</v>
      </c>
      <c r="J50" s="11">
        <v>0</v>
      </c>
    </row>
    <row r="51" spans="1:11" ht="16" thickBot="1" x14ac:dyDescent="0.35">
      <c r="A51" s="419"/>
      <c r="B51" s="407"/>
      <c r="C51" s="404"/>
      <c r="D51" s="376"/>
      <c r="E51" s="377"/>
      <c r="F51" s="392" t="s">
        <v>106</v>
      </c>
      <c r="G51" s="393"/>
      <c r="H51" s="260"/>
      <c r="I51" s="260"/>
      <c r="J51" s="12">
        <f>SUM(J49:J50)</f>
        <v>0</v>
      </c>
    </row>
    <row r="52" spans="1:11" ht="29.15" customHeight="1" x14ac:dyDescent="0.3">
      <c r="A52" s="419"/>
      <c r="B52" s="407"/>
      <c r="C52" s="404"/>
      <c r="D52" s="412" t="s">
        <v>251</v>
      </c>
      <c r="E52" s="368" t="s">
        <v>252</v>
      </c>
      <c r="F52" s="241" t="s">
        <v>253</v>
      </c>
      <c r="G52" s="8" t="s">
        <v>102</v>
      </c>
      <c r="H52" s="275">
        <v>3.6</v>
      </c>
      <c r="I52" s="271">
        <f>J52/H52</f>
        <v>0</v>
      </c>
      <c r="J52" s="13">
        <v>0</v>
      </c>
    </row>
    <row r="53" spans="1:11" ht="26.5" thickBot="1" x14ac:dyDescent="0.35">
      <c r="A53" s="419"/>
      <c r="B53" s="407"/>
      <c r="C53" s="404"/>
      <c r="D53" s="413"/>
      <c r="E53" s="369"/>
      <c r="F53" s="235" t="s">
        <v>254</v>
      </c>
      <c r="G53" s="5" t="s">
        <v>104</v>
      </c>
      <c r="H53" s="276">
        <v>3.6</v>
      </c>
      <c r="I53" s="271">
        <f>J53/H53</f>
        <v>0</v>
      </c>
      <c r="J53" s="11">
        <v>0</v>
      </c>
    </row>
    <row r="54" spans="1:11" ht="16" thickBot="1" x14ac:dyDescent="0.35">
      <c r="A54" s="419"/>
      <c r="B54" s="407"/>
      <c r="C54" s="404"/>
      <c r="D54" s="414"/>
      <c r="E54" s="370"/>
      <c r="F54" s="388" t="s">
        <v>106</v>
      </c>
      <c r="G54" s="389"/>
      <c r="H54" s="272"/>
      <c r="I54" s="272"/>
      <c r="J54" s="12">
        <f>SUM(J52:J53)</f>
        <v>0</v>
      </c>
    </row>
    <row r="55" spans="1:11" ht="16" thickBot="1" x14ac:dyDescent="0.35">
      <c r="A55" s="420"/>
      <c r="B55" s="407"/>
      <c r="C55" s="404"/>
      <c r="D55" s="355" t="s">
        <v>131</v>
      </c>
      <c r="E55" s="356"/>
      <c r="F55" s="356"/>
      <c r="G55" s="356"/>
      <c r="H55" s="283"/>
      <c r="I55" s="274"/>
      <c r="J55" s="30">
        <f>J42+J45+J48+J51+J54</f>
        <v>0</v>
      </c>
    </row>
    <row r="56" spans="1:11" ht="26" x14ac:dyDescent="0.3">
      <c r="A56" s="427" t="s">
        <v>160</v>
      </c>
      <c r="B56" s="406" t="s">
        <v>181</v>
      </c>
      <c r="C56" s="357"/>
      <c r="D56" s="379"/>
      <c r="E56" s="379" t="s">
        <v>255</v>
      </c>
      <c r="F56" s="303" t="s">
        <v>256</v>
      </c>
      <c r="G56" s="8" t="s">
        <v>163</v>
      </c>
      <c r="H56" s="275">
        <v>57</v>
      </c>
      <c r="I56" s="65">
        <f>J56/H56</f>
        <v>0</v>
      </c>
      <c r="J56" s="318">
        <v>0</v>
      </c>
    </row>
    <row r="57" spans="1:11" ht="26" x14ac:dyDescent="0.3">
      <c r="A57" s="427"/>
      <c r="B57" s="407"/>
      <c r="C57" s="358"/>
      <c r="D57" s="379"/>
      <c r="E57" s="379"/>
      <c r="F57" s="300" t="s">
        <v>257</v>
      </c>
      <c r="G57" s="49" t="s">
        <v>104</v>
      </c>
      <c r="H57" s="314">
        <v>57</v>
      </c>
      <c r="I57" s="66">
        <f t="shared" ref="I57:I59" si="0">J57/H57</f>
        <v>0</v>
      </c>
      <c r="J57" s="315">
        <v>0</v>
      </c>
    </row>
    <row r="58" spans="1:11" ht="26" x14ac:dyDescent="0.3">
      <c r="A58" s="427"/>
      <c r="B58" s="407"/>
      <c r="C58" s="358"/>
      <c r="D58" s="379"/>
      <c r="E58" s="379"/>
      <c r="F58" s="300" t="s">
        <v>688</v>
      </c>
      <c r="G58" s="5" t="s">
        <v>690</v>
      </c>
      <c r="H58" s="276">
        <v>13</v>
      </c>
      <c r="I58" s="66">
        <f t="shared" si="0"/>
        <v>0</v>
      </c>
      <c r="J58" s="315">
        <v>0</v>
      </c>
    </row>
    <row r="59" spans="1:11" ht="39.5" thickBot="1" x14ac:dyDescent="0.35">
      <c r="A59" s="428"/>
      <c r="B59" s="407"/>
      <c r="C59" s="358"/>
      <c r="D59" s="379"/>
      <c r="E59" s="379"/>
      <c r="F59" s="302" t="s">
        <v>689</v>
      </c>
      <c r="G59" s="80" t="s">
        <v>691</v>
      </c>
      <c r="H59" s="280">
        <v>13</v>
      </c>
      <c r="I59" s="316">
        <f t="shared" si="0"/>
        <v>0</v>
      </c>
      <c r="J59" s="317">
        <v>0</v>
      </c>
    </row>
    <row r="60" spans="1:11" ht="16" thickBot="1" x14ac:dyDescent="0.35">
      <c r="A60" s="428"/>
      <c r="B60" s="408"/>
      <c r="C60" s="359"/>
      <c r="D60" s="429" t="s">
        <v>131</v>
      </c>
      <c r="E60" s="430"/>
      <c r="F60" s="430"/>
      <c r="G60" s="430"/>
      <c r="H60" s="304"/>
      <c r="I60" s="304"/>
      <c r="J60" s="41">
        <f>J56+J59</f>
        <v>0</v>
      </c>
    </row>
    <row r="61" spans="1:11" ht="26" x14ac:dyDescent="0.3">
      <c r="A61" s="428"/>
      <c r="B61" s="406" t="s">
        <v>201</v>
      </c>
      <c r="C61" s="357"/>
      <c r="D61" s="378"/>
      <c r="E61" s="378" t="s">
        <v>258</v>
      </c>
      <c r="F61" s="234" t="s">
        <v>259</v>
      </c>
      <c r="G61" s="9" t="s">
        <v>163</v>
      </c>
      <c r="H61" s="114">
        <v>67</v>
      </c>
      <c r="I61" s="271">
        <f>J61/H61</f>
        <v>0</v>
      </c>
      <c r="J61" s="10">
        <v>0</v>
      </c>
    </row>
    <row r="62" spans="1:11" ht="26.5" thickBot="1" x14ac:dyDescent="0.35">
      <c r="A62" s="428"/>
      <c r="B62" s="407"/>
      <c r="C62" s="358"/>
      <c r="D62" s="379"/>
      <c r="E62" s="379"/>
      <c r="F62" s="252" t="s">
        <v>260</v>
      </c>
      <c r="G62" s="81" t="s">
        <v>104</v>
      </c>
      <c r="H62" s="115">
        <v>67</v>
      </c>
      <c r="I62" s="271">
        <f>J62/H62</f>
        <v>0</v>
      </c>
      <c r="J62" s="83">
        <v>0</v>
      </c>
    </row>
    <row r="63" spans="1:11" ht="16" thickBot="1" x14ac:dyDescent="0.35">
      <c r="A63" s="428"/>
      <c r="B63" s="408"/>
      <c r="C63" s="359"/>
      <c r="D63" s="429" t="s">
        <v>131</v>
      </c>
      <c r="E63" s="430"/>
      <c r="F63" s="430"/>
      <c r="G63" s="430"/>
      <c r="H63" s="263"/>
      <c r="I63" s="263"/>
      <c r="J63" s="41">
        <f>J61+J62</f>
        <v>0</v>
      </c>
    </row>
    <row r="64" spans="1:11" ht="26.5" thickBot="1" x14ac:dyDescent="0.35">
      <c r="A64" s="428"/>
      <c r="B64" s="406" t="s">
        <v>219</v>
      </c>
      <c r="C64" s="357"/>
      <c r="D64" s="378"/>
      <c r="E64" s="378" t="s">
        <v>261</v>
      </c>
      <c r="F64" s="234" t="s">
        <v>262</v>
      </c>
      <c r="G64" s="9" t="s">
        <v>163</v>
      </c>
      <c r="H64" s="114">
        <v>94</v>
      </c>
      <c r="I64" s="271">
        <f>J64/H64</f>
        <v>0</v>
      </c>
      <c r="J64" s="10">
        <v>0</v>
      </c>
      <c r="K64" s="3"/>
    </row>
    <row r="65" spans="1:12" ht="26.5" thickBot="1" x14ac:dyDescent="0.35">
      <c r="A65" s="428"/>
      <c r="B65" s="407"/>
      <c r="C65" s="358"/>
      <c r="D65" s="379"/>
      <c r="E65" s="379"/>
      <c r="F65" s="252" t="s">
        <v>263</v>
      </c>
      <c r="G65" s="81" t="s">
        <v>104</v>
      </c>
      <c r="H65" s="115">
        <v>94</v>
      </c>
      <c r="I65" s="271">
        <f>J65/H65</f>
        <v>0</v>
      </c>
      <c r="J65" s="83">
        <v>0</v>
      </c>
      <c r="L65" s="101"/>
    </row>
    <row r="66" spans="1:12" ht="16" thickBot="1" x14ac:dyDescent="0.35">
      <c r="A66" s="428"/>
      <c r="B66" s="408"/>
      <c r="C66" s="359"/>
      <c r="D66" s="429" t="s">
        <v>131</v>
      </c>
      <c r="E66" s="430"/>
      <c r="F66" s="430"/>
      <c r="G66" s="430"/>
      <c r="H66" s="263"/>
      <c r="I66" s="263"/>
      <c r="J66" s="41">
        <f>J64+J65</f>
        <v>0</v>
      </c>
    </row>
    <row r="67" spans="1:12" ht="26" x14ac:dyDescent="0.3">
      <c r="A67" s="428"/>
      <c r="B67" s="406" t="s">
        <v>233</v>
      </c>
      <c r="C67" s="357"/>
      <c r="D67" s="379"/>
      <c r="E67" s="365" t="s">
        <v>264</v>
      </c>
      <c r="F67" s="234" t="s">
        <v>265</v>
      </c>
      <c r="G67" s="114" t="s">
        <v>163</v>
      </c>
      <c r="H67" s="114">
        <v>45</v>
      </c>
      <c r="I67" s="271">
        <f>J67/H67</f>
        <v>0</v>
      </c>
      <c r="J67" s="10">
        <v>0</v>
      </c>
    </row>
    <row r="68" spans="1:12" ht="26.5" thickBot="1" x14ac:dyDescent="0.35">
      <c r="A68" s="428"/>
      <c r="B68" s="407"/>
      <c r="C68" s="358"/>
      <c r="D68" s="379"/>
      <c r="E68" s="385"/>
      <c r="F68" s="252" t="s">
        <v>266</v>
      </c>
      <c r="G68" s="115" t="s">
        <v>104</v>
      </c>
      <c r="H68" s="115">
        <v>45</v>
      </c>
      <c r="I68" s="271">
        <f>J68/H68</f>
        <v>0</v>
      </c>
      <c r="J68" s="83">
        <v>0</v>
      </c>
    </row>
    <row r="69" spans="1:12" ht="16" thickBot="1" x14ac:dyDescent="0.35">
      <c r="A69" s="426"/>
      <c r="B69" s="408"/>
      <c r="C69" s="359"/>
      <c r="D69" s="355" t="s">
        <v>131</v>
      </c>
      <c r="E69" s="356"/>
      <c r="F69" s="356"/>
      <c r="G69" s="356"/>
      <c r="H69" s="274"/>
      <c r="I69" s="274"/>
      <c r="J69" s="30">
        <f>J67+J68</f>
        <v>0</v>
      </c>
    </row>
    <row r="70" spans="1:12" ht="28" customHeight="1" x14ac:dyDescent="0.3">
      <c r="A70" s="425" t="s">
        <v>173</v>
      </c>
      <c r="B70" s="431" t="s">
        <v>267</v>
      </c>
      <c r="C70" s="432"/>
      <c r="D70" s="432"/>
      <c r="E70" s="432"/>
      <c r="F70" s="113" t="s">
        <v>268</v>
      </c>
      <c r="G70" s="48" t="s">
        <v>66</v>
      </c>
      <c r="H70" s="279"/>
      <c r="I70" s="279"/>
      <c r="J70" s="106">
        <v>0</v>
      </c>
      <c r="L70" s="79"/>
    </row>
    <row r="71" spans="1:12" ht="41.15" customHeight="1" thickBot="1" x14ac:dyDescent="0.35">
      <c r="A71" s="426"/>
      <c r="B71" s="433"/>
      <c r="C71" s="434"/>
      <c r="D71" s="434"/>
      <c r="E71" s="434"/>
      <c r="F71" s="111" t="s">
        <v>269</v>
      </c>
      <c r="G71" s="112" t="s">
        <v>178</v>
      </c>
      <c r="H71" s="281"/>
      <c r="I71" s="281"/>
      <c r="J71" s="189">
        <v>0</v>
      </c>
    </row>
    <row r="72" spans="1:12" ht="19" thickBot="1" x14ac:dyDescent="0.5">
      <c r="B72" s="353" t="s">
        <v>270</v>
      </c>
      <c r="C72" s="354"/>
      <c r="D72" s="354"/>
      <c r="E72" s="354"/>
      <c r="F72" s="354"/>
      <c r="G72" s="354"/>
      <c r="H72" s="278"/>
      <c r="I72" s="278"/>
      <c r="J72" s="31">
        <f>J70+J69+J66+J63+J60+J55+J39+J29+J16</f>
        <v>0</v>
      </c>
    </row>
  </sheetData>
  <mergeCells count="93">
    <mergeCell ref="C61:C63"/>
    <mergeCell ref="E61:E62"/>
    <mergeCell ref="D60:G60"/>
    <mergeCell ref="B40:B55"/>
    <mergeCell ref="C40:C55"/>
    <mergeCell ref="D40:D42"/>
    <mergeCell ref="E40:E42"/>
    <mergeCell ref="D49:D51"/>
    <mergeCell ref="E49:E51"/>
    <mergeCell ref="B70:E71"/>
    <mergeCell ref="B72:G72"/>
    <mergeCell ref="D69:G69"/>
    <mergeCell ref="C67:C69"/>
    <mergeCell ref="E67:E68"/>
    <mergeCell ref="A70:A71"/>
    <mergeCell ref="A56:A69"/>
    <mergeCell ref="B56:B60"/>
    <mergeCell ref="D56:D59"/>
    <mergeCell ref="B61:B63"/>
    <mergeCell ref="D61:D62"/>
    <mergeCell ref="B64:B66"/>
    <mergeCell ref="D64:D65"/>
    <mergeCell ref="D66:G66"/>
    <mergeCell ref="C56:C60"/>
    <mergeCell ref="E56:E59"/>
    <mergeCell ref="D63:G63"/>
    <mergeCell ref="C64:C66"/>
    <mergeCell ref="E64:E65"/>
    <mergeCell ref="B67:B69"/>
    <mergeCell ref="D67:D68"/>
    <mergeCell ref="A3:A55"/>
    <mergeCell ref="E26:E28"/>
    <mergeCell ref="D26:D28"/>
    <mergeCell ref="D39:G39"/>
    <mergeCell ref="D46:D48"/>
    <mergeCell ref="E46:E48"/>
    <mergeCell ref="B3:B16"/>
    <mergeCell ref="C3:C16"/>
    <mergeCell ref="D3:D7"/>
    <mergeCell ref="E3:E7"/>
    <mergeCell ref="B30:B39"/>
    <mergeCell ref="C30:C39"/>
    <mergeCell ref="D30:D32"/>
    <mergeCell ref="E30:E32"/>
    <mergeCell ref="D55:G55"/>
    <mergeCell ref="F48:G48"/>
    <mergeCell ref="AD3:AD15"/>
    <mergeCell ref="D16:G16"/>
    <mergeCell ref="B17:B29"/>
    <mergeCell ref="C17:C29"/>
    <mergeCell ref="D17:D19"/>
    <mergeCell ref="E17:E19"/>
    <mergeCell ref="F19:G19"/>
    <mergeCell ref="D20:D22"/>
    <mergeCell ref="E20:E22"/>
    <mergeCell ref="F22:G22"/>
    <mergeCell ref="D29:G29"/>
    <mergeCell ref="D23:D25"/>
    <mergeCell ref="F25:G25"/>
    <mergeCell ref="E23:E25"/>
    <mergeCell ref="F28:G28"/>
    <mergeCell ref="AJ8:AJ11"/>
    <mergeCell ref="F12:G12"/>
    <mergeCell ref="D13:D15"/>
    <mergeCell ref="E13:E15"/>
    <mergeCell ref="AF13:AF14"/>
    <mergeCell ref="AG13:AG14"/>
    <mergeCell ref="AJ13:AJ14"/>
    <mergeCell ref="F15:G15"/>
    <mergeCell ref="AE3:AE15"/>
    <mergeCell ref="AF3:AF6"/>
    <mergeCell ref="AG3:AG6"/>
    <mergeCell ref="AJ3:AJ6"/>
    <mergeCell ref="F7:G7"/>
    <mergeCell ref="D8:D12"/>
    <mergeCell ref="E8:E12"/>
    <mergeCell ref="AF8:AF11"/>
    <mergeCell ref="AG8:AG11"/>
    <mergeCell ref="F51:G51"/>
    <mergeCell ref="D52:D54"/>
    <mergeCell ref="E52:E54"/>
    <mergeCell ref="F54:G54"/>
    <mergeCell ref="F42:G42"/>
    <mergeCell ref="D43:D45"/>
    <mergeCell ref="E43:E45"/>
    <mergeCell ref="F45:G45"/>
    <mergeCell ref="F32:G32"/>
    <mergeCell ref="D33:D35"/>
    <mergeCell ref="E33:E35"/>
    <mergeCell ref="F35:G35"/>
    <mergeCell ref="D36:D38"/>
    <mergeCell ref="E36:E38"/>
    <mergeCell ref="F38:G38"/>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9C81F-1502-4145-A3ED-07F3B6700841}">
  <sheetPr codeName="Sheet6"/>
  <dimension ref="A1:AL87"/>
  <sheetViews>
    <sheetView zoomScale="85" zoomScaleNormal="85" workbookViewId="0">
      <selection activeCell="G67" sqref="G67:G68"/>
    </sheetView>
  </sheetViews>
  <sheetFormatPr defaultColWidth="9.1796875" defaultRowHeight="13" x14ac:dyDescent="0.3"/>
  <cols>
    <col min="1" max="1" width="8.453125" style="2" customWidth="1"/>
    <col min="2" max="2" width="12.54296875" style="2" customWidth="1"/>
    <col min="3" max="3" width="7" style="2" customWidth="1"/>
    <col min="4" max="4" width="15.453125" style="2" customWidth="1"/>
    <col min="5" max="5" width="10" style="2" customWidth="1"/>
    <col min="6" max="6" width="14.453125" style="2" customWidth="1"/>
    <col min="7" max="7" width="25.54296875" style="2" customWidth="1"/>
    <col min="8" max="8" width="14.54296875" style="2" customWidth="1"/>
    <col min="9" max="9" width="12" style="2" customWidth="1"/>
    <col min="10" max="10" width="13.1796875" style="2" bestFit="1" customWidth="1"/>
    <col min="11" max="11" width="16.54296875" style="2" customWidth="1"/>
    <col min="12" max="12" width="29.453125" style="2" customWidth="1"/>
    <col min="13" max="13" width="61.453125" style="2" bestFit="1" customWidth="1"/>
    <col min="14" max="28" width="20.54296875" style="2" customWidth="1"/>
    <col min="29" max="16384" width="9.1796875" style="2"/>
  </cols>
  <sheetData>
    <row r="1" spans="1:38" ht="16" thickBot="1" x14ac:dyDescent="0.4">
      <c r="C1" s="27" t="s">
        <v>271</v>
      </c>
    </row>
    <row r="2" spans="1:38" ht="36.65" customHeight="1" thickBot="1" x14ac:dyDescent="0.4">
      <c r="A2" s="257" t="s">
        <v>86</v>
      </c>
      <c r="B2" s="255" t="s">
        <v>87</v>
      </c>
      <c r="C2" s="257" t="s">
        <v>88</v>
      </c>
      <c r="D2" s="258" t="s">
        <v>89</v>
      </c>
      <c r="E2" s="28" t="s">
        <v>90</v>
      </c>
      <c r="F2" s="28" t="s">
        <v>91</v>
      </c>
      <c r="G2" s="258" t="s">
        <v>57</v>
      </c>
      <c r="H2" s="270" t="s">
        <v>681</v>
      </c>
      <c r="I2" s="270" t="s">
        <v>682</v>
      </c>
      <c r="J2" s="29" t="s">
        <v>92</v>
      </c>
      <c r="K2" s="246"/>
      <c r="L2" s="27"/>
      <c r="M2"/>
      <c r="T2" s="3"/>
      <c r="AC2" s="4"/>
      <c r="AD2" s="243"/>
      <c r="AE2" s="243"/>
      <c r="AF2" s="243"/>
      <c r="AG2" s="243"/>
      <c r="AH2" s="243"/>
      <c r="AI2" s="243"/>
      <c r="AJ2" s="243"/>
      <c r="AK2" s="243"/>
      <c r="AL2" s="4"/>
    </row>
    <row r="3" spans="1:38" ht="24.65" customHeight="1" x14ac:dyDescent="0.3">
      <c r="A3" s="400" t="s">
        <v>96</v>
      </c>
      <c r="B3" s="409" t="s">
        <v>272</v>
      </c>
      <c r="C3" s="404" t="s">
        <v>273</v>
      </c>
      <c r="D3" s="439" t="s">
        <v>274</v>
      </c>
      <c r="E3" s="374" t="s">
        <v>275</v>
      </c>
      <c r="F3" s="256" t="s">
        <v>276</v>
      </c>
      <c r="G3" s="8" t="s">
        <v>102</v>
      </c>
      <c r="H3" s="275">
        <v>17.5</v>
      </c>
      <c r="I3" s="275">
        <f>J3/H3</f>
        <v>0</v>
      </c>
      <c r="J3" s="13">
        <v>0</v>
      </c>
      <c r="L3" s="63" t="s">
        <v>105</v>
      </c>
      <c r="M3" s="64" t="s">
        <v>5</v>
      </c>
      <c r="T3" s="3"/>
      <c r="AC3" s="4"/>
      <c r="AD3" s="387"/>
      <c r="AE3" s="387"/>
      <c r="AF3" s="387"/>
      <c r="AG3" s="387"/>
      <c r="AH3" s="243"/>
      <c r="AI3" s="243"/>
      <c r="AJ3" s="391"/>
      <c r="AK3" s="4"/>
      <c r="AL3" s="4"/>
    </row>
    <row r="4" spans="1:38" ht="24.65" customHeight="1" x14ac:dyDescent="0.3">
      <c r="A4" s="400"/>
      <c r="B4" s="409"/>
      <c r="C4" s="404"/>
      <c r="D4" s="439"/>
      <c r="E4" s="374"/>
      <c r="F4" s="235" t="s">
        <v>277</v>
      </c>
      <c r="G4" s="5" t="s">
        <v>104</v>
      </c>
      <c r="H4" s="276">
        <v>17.5</v>
      </c>
      <c r="I4" s="275">
        <f>J4/H4</f>
        <v>0</v>
      </c>
      <c r="J4" s="11">
        <v>0</v>
      </c>
      <c r="L4" s="63" t="s">
        <v>107</v>
      </c>
      <c r="M4" s="64" t="s">
        <v>108</v>
      </c>
      <c r="T4" s="3"/>
      <c r="AC4" s="4"/>
      <c r="AD4" s="387"/>
      <c r="AE4" s="387"/>
      <c r="AF4" s="387"/>
      <c r="AG4" s="387"/>
      <c r="AH4" s="243"/>
      <c r="AI4" s="243"/>
      <c r="AJ4" s="391"/>
      <c r="AK4" s="4"/>
      <c r="AL4" s="4"/>
    </row>
    <row r="5" spans="1:38" ht="24.65" customHeight="1" x14ac:dyDescent="0.3">
      <c r="A5" s="400"/>
      <c r="B5" s="409"/>
      <c r="C5" s="404"/>
      <c r="D5" s="439"/>
      <c r="E5" s="374"/>
      <c r="F5" s="235" t="s">
        <v>278</v>
      </c>
      <c r="G5" s="5" t="s">
        <v>188</v>
      </c>
      <c r="H5" s="276">
        <v>10</v>
      </c>
      <c r="I5" s="275">
        <f>J5/H5</f>
        <v>0</v>
      </c>
      <c r="J5" s="11">
        <v>0</v>
      </c>
      <c r="L5" s="63" t="s">
        <v>112</v>
      </c>
      <c r="M5" s="64" t="s">
        <v>113</v>
      </c>
      <c r="T5" s="3"/>
      <c r="AC5" s="4"/>
      <c r="AD5" s="387"/>
      <c r="AE5" s="387"/>
      <c r="AF5" s="387"/>
      <c r="AG5" s="387"/>
      <c r="AH5" s="243"/>
      <c r="AI5" s="243"/>
      <c r="AJ5" s="391"/>
      <c r="AK5" s="4"/>
      <c r="AL5" s="4"/>
    </row>
    <row r="6" spans="1:38" ht="42" customHeight="1" thickBot="1" x14ac:dyDescent="0.35">
      <c r="A6" s="400"/>
      <c r="B6" s="409"/>
      <c r="C6" s="404"/>
      <c r="D6" s="439"/>
      <c r="E6" s="374"/>
      <c r="F6" s="252" t="s">
        <v>279</v>
      </c>
      <c r="G6" s="81" t="s">
        <v>190</v>
      </c>
      <c r="H6" s="115">
        <v>10</v>
      </c>
      <c r="I6" s="275">
        <f>J6/H6</f>
        <v>0</v>
      </c>
      <c r="J6" s="83">
        <v>0</v>
      </c>
      <c r="L6" s="63" t="s">
        <v>115</v>
      </c>
      <c r="M6" s="64" t="s">
        <v>116</v>
      </c>
      <c r="T6" s="3"/>
      <c r="AC6" s="4"/>
      <c r="AD6" s="387"/>
      <c r="AE6" s="387"/>
      <c r="AF6" s="387"/>
      <c r="AG6" s="387"/>
      <c r="AH6" s="243"/>
      <c r="AI6" s="243"/>
      <c r="AJ6" s="391"/>
      <c r="AK6" s="4"/>
      <c r="AL6" s="4"/>
    </row>
    <row r="7" spans="1:38" ht="21" customHeight="1" thickBot="1" x14ac:dyDescent="0.35">
      <c r="A7" s="400"/>
      <c r="B7" s="409"/>
      <c r="C7" s="404"/>
      <c r="D7" s="450"/>
      <c r="E7" s="377"/>
      <c r="F7" s="388" t="s">
        <v>106</v>
      </c>
      <c r="G7" s="389"/>
      <c r="H7" s="272"/>
      <c r="I7" s="272"/>
      <c r="J7" s="12">
        <f>SUM(J3:J6)</f>
        <v>0</v>
      </c>
      <c r="L7" s="47" t="s">
        <v>90</v>
      </c>
      <c r="M7" s="64" t="s">
        <v>117</v>
      </c>
      <c r="T7" s="3"/>
      <c r="AC7" s="4"/>
      <c r="AD7" s="387"/>
      <c r="AE7" s="387"/>
      <c r="AF7" s="243"/>
      <c r="AG7" s="243"/>
      <c r="AH7" s="243"/>
      <c r="AI7" s="243"/>
      <c r="AJ7" s="245"/>
      <c r="AK7" s="4"/>
      <c r="AL7" s="4"/>
    </row>
    <row r="8" spans="1:38" ht="26.5" customHeight="1" x14ac:dyDescent="0.3">
      <c r="A8" s="400"/>
      <c r="B8" s="409"/>
      <c r="C8" s="404"/>
      <c r="D8" s="438" t="s">
        <v>280</v>
      </c>
      <c r="E8" s="373" t="s">
        <v>281</v>
      </c>
      <c r="F8" s="234" t="s">
        <v>282</v>
      </c>
      <c r="G8" s="9" t="s">
        <v>102</v>
      </c>
      <c r="H8" s="114">
        <v>14.6</v>
      </c>
      <c r="I8" s="275">
        <f>J8/H8</f>
        <v>0</v>
      </c>
      <c r="J8" s="10">
        <v>0</v>
      </c>
      <c r="K8" s="110"/>
      <c r="L8" s="47" t="s">
        <v>91</v>
      </c>
      <c r="M8" s="64" t="s">
        <v>121</v>
      </c>
      <c r="T8" s="3"/>
      <c r="AC8" s="4"/>
      <c r="AD8" s="387"/>
      <c r="AE8" s="387"/>
      <c r="AF8" s="387"/>
      <c r="AG8" s="387"/>
      <c r="AH8" s="243"/>
      <c r="AI8" s="243"/>
      <c r="AJ8" s="391"/>
      <c r="AK8" s="4"/>
      <c r="AL8" s="4"/>
    </row>
    <row r="9" spans="1:38" ht="26.5" customHeight="1" thickBot="1" x14ac:dyDescent="0.35">
      <c r="A9" s="400"/>
      <c r="B9" s="409"/>
      <c r="C9" s="404"/>
      <c r="D9" s="439"/>
      <c r="E9" s="374"/>
      <c r="F9" s="235" t="s">
        <v>283</v>
      </c>
      <c r="G9" s="5" t="s">
        <v>104</v>
      </c>
      <c r="H9" s="276">
        <v>14.6</v>
      </c>
      <c r="I9" s="275">
        <f>J9/H9</f>
        <v>0</v>
      </c>
      <c r="J9" s="11">
        <v>0</v>
      </c>
      <c r="K9" s="110"/>
      <c r="L9" s="248"/>
      <c r="M9" s="71"/>
      <c r="T9" s="3"/>
      <c r="AC9" s="4"/>
      <c r="AD9" s="387"/>
      <c r="AE9" s="387"/>
      <c r="AF9" s="387"/>
      <c r="AG9" s="387"/>
      <c r="AH9" s="243"/>
      <c r="AI9" s="243"/>
      <c r="AJ9" s="391"/>
      <c r="AK9" s="4"/>
      <c r="AL9" s="4"/>
    </row>
    <row r="10" spans="1:38" ht="15" customHeight="1" thickBot="1" x14ac:dyDescent="0.35">
      <c r="A10" s="400"/>
      <c r="B10" s="409"/>
      <c r="C10" s="404"/>
      <c r="D10" s="450"/>
      <c r="E10" s="377"/>
      <c r="F10" s="388" t="s">
        <v>106</v>
      </c>
      <c r="G10" s="389"/>
      <c r="H10" s="272"/>
      <c r="I10" s="272"/>
      <c r="J10" s="12">
        <f>SUM(J8:J9)</f>
        <v>0</v>
      </c>
      <c r="L10" s="246"/>
      <c r="M10" s="71"/>
      <c r="T10" s="3"/>
      <c r="AC10" s="4"/>
      <c r="AD10" s="387"/>
      <c r="AE10" s="387"/>
      <c r="AF10" s="243"/>
      <c r="AG10" s="243"/>
      <c r="AH10" s="243"/>
      <c r="AI10" s="243"/>
      <c r="AJ10" s="245"/>
      <c r="AK10" s="4"/>
      <c r="AL10" s="4"/>
    </row>
    <row r="11" spans="1:38" ht="25.5" customHeight="1" x14ac:dyDescent="0.3">
      <c r="A11" s="400"/>
      <c r="B11" s="409"/>
      <c r="C11" s="404"/>
      <c r="D11" s="438" t="s">
        <v>284</v>
      </c>
      <c r="E11" s="373" t="s">
        <v>285</v>
      </c>
      <c r="F11" s="234" t="s">
        <v>286</v>
      </c>
      <c r="G11" s="9" t="s">
        <v>102</v>
      </c>
      <c r="H11" s="114">
        <v>17.7</v>
      </c>
      <c r="I11" s="275">
        <f>J11/H11</f>
        <v>0</v>
      </c>
      <c r="J11" s="10">
        <v>0</v>
      </c>
      <c r="L11" s="74"/>
      <c r="M11" s="4"/>
      <c r="T11" s="3"/>
      <c r="AC11" s="4"/>
      <c r="AD11" s="387"/>
      <c r="AE11" s="387"/>
      <c r="AF11" s="387"/>
      <c r="AG11" s="387"/>
      <c r="AH11" s="243"/>
      <c r="AI11" s="243"/>
      <c r="AJ11" s="391"/>
      <c r="AK11" s="4"/>
      <c r="AL11" s="4"/>
    </row>
    <row r="12" spans="1:38" ht="25.5" customHeight="1" thickBot="1" x14ac:dyDescent="0.35">
      <c r="A12" s="400"/>
      <c r="B12" s="409"/>
      <c r="C12" s="404"/>
      <c r="D12" s="439"/>
      <c r="E12" s="374"/>
      <c r="F12" s="235" t="s">
        <v>287</v>
      </c>
      <c r="G12" s="5" t="s">
        <v>104</v>
      </c>
      <c r="H12" s="276">
        <v>17.7</v>
      </c>
      <c r="I12" s="275">
        <f>J12/H12</f>
        <v>0</v>
      </c>
      <c r="J12" s="11">
        <v>0</v>
      </c>
      <c r="L12" s="74"/>
      <c r="M12" s="4"/>
      <c r="T12" s="3"/>
      <c r="AC12" s="4"/>
      <c r="AD12" s="387"/>
      <c r="AE12" s="387"/>
      <c r="AF12" s="387"/>
      <c r="AG12" s="387"/>
      <c r="AH12" s="243"/>
      <c r="AI12" s="243"/>
      <c r="AJ12" s="391"/>
      <c r="AK12" s="4"/>
      <c r="AL12" s="4"/>
    </row>
    <row r="13" spans="1:38" ht="15" customHeight="1" thickBot="1" x14ac:dyDescent="0.35">
      <c r="A13" s="400"/>
      <c r="B13" s="409"/>
      <c r="C13" s="404"/>
      <c r="D13" s="450"/>
      <c r="E13" s="377"/>
      <c r="F13" s="392" t="s">
        <v>106</v>
      </c>
      <c r="G13" s="393"/>
      <c r="H13" s="260"/>
      <c r="I13" s="260"/>
      <c r="J13" s="12">
        <f>SUM(J11:J12)</f>
        <v>0</v>
      </c>
      <c r="T13" s="3"/>
      <c r="AC13" s="4"/>
      <c r="AD13" s="387"/>
      <c r="AE13" s="387"/>
      <c r="AF13" s="243"/>
      <c r="AG13" s="243"/>
      <c r="AH13" s="243"/>
      <c r="AI13" s="243"/>
      <c r="AJ13" s="245"/>
      <c r="AK13" s="4"/>
      <c r="AL13" s="4"/>
    </row>
    <row r="14" spans="1:38" ht="25" customHeight="1" x14ac:dyDescent="0.3">
      <c r="A14" s="400"/>
      <c r="B14" s="409"/>
      <c r="C14" s="404"/>
      <c r="D14" s="438" t="s">
        <v>288</v>
      </c>
      <c r="E14" s="373" t="s">
        <v>289</v>
      </c>
      <c r="F14" s="234" t="s">
        <v>290</v>
      </c>
      <c r="G14" s="9" t="s">
        <v>102</v>
      </c>
      <c r="H14" s="114">
        <v>29.2</v>
      </c>
      <c r="I14" s="275">
        <f>J14/H14</f>
        <v>0</v>
      </c>
      <c r="J14" s="10">
        <v>0</v>
      </c>
      <c r="T14" s="3"/>
      <c r="AC14" s="4"/>
      <c r="AD14" s="243"/>
      <c r="AE14" s="243"/>
      <c r="AF14" s="243"/>
      <c r="AG14" s="243"/>
      <c r="AH14" s="243"/>
      <c r="AI14" s="243"/>
      <c r="AJ14" s="245"/>
      <c r="AK14" s="4"/>
      <c r="AL14" s="4"/>
    </row>
    <row r="15" spans="1:38" ht="25" customHeight="1" thickBot="1" x14ac:dyDescent="0.35">
      <c r="A15" s="400"/>
      <c r="B15" s="409"/>
      <c r="C15" s="404"/>
      <c r="D15" s="439"/>
      <c r="E15" s="374"/>
      <c r="F15" s="235" t="s">
        <v>291</v>
      </c>
      <c r="G15" s="5" t="s">
        <v>104</v>
      </c>
      <c r="H15" s="276">
        <v>29.2</v>
      </c>
      <c r="I15" s="275">
        <f>J15/H15</f>
        <v>0</v>
      </c>
      <c r="J15" s="11">
        <v>0</v>
      </c>
      <c r="T15" s="3"/>
      <c r="AC15" s="4"/>
      <c r="AD15" s="243"/>
      <c r="AE15" s="243"/>
      <c r="AF15" s="243"/>
      <c r="AG15" s="243"/>
      <c r="AH15" s="243"/>
      <c r="AI15" s="243"/>
      <c r="AJ15" s="245"/>
      <c r="AK15" s="4"/>
      <c r="AL15" s="4"/>
    </row>
    <row r="16" spans="1:38" ht="15" customHeight="1" thickBot="1" x14ac:dyDescent="0.35">
      <c r="A16" s="400"/>
      <c r="B16" s="409"/>
      <c r="C16" s="404"/>
      <c r="D16" s="450"/>
      <c r="E16" s="377"/>
      <c r="F16" s="392" t="s">
        <v>106</v>
      </c>
      <c r="G16" s="393"/>
      <c r="H16" s="260"/>
      <c r="I16" s="260"/>
      <c r="J16" s="188">
        <f>SUM(J14:J15)</f>
        <v>0</v>
      </c>
      <c r="K16" s="3"/>
      <c r="T16" s="3"/>
      <c r="AC16" s="4"/>
      <c r="AD16" s="243"/>
      <c r="AE16" s="243"/>
      <c r="AF16" s="243"/>
      <c r="AG16" s="243"/>
      <c r="AH16" s="243"/>
      <c r="AI16" s="243"/>
      <c r="AJ16" s="245"/>
      <c r="AK16" s="4"/>
      <c r="AL16" s="4"/>
    </row>
    <row r="17" spans="1:38" ht="15" customHeight="1" thickBot="1" x14ac:dyDescent="0.35">
      <c r="A17" s="400"/>
      <c r="B17" s="410"/>
      <c r="C17" s="405"/>
      <c r="D17" s="355" t="s">
        <v>131</v>
      </c>
      <c r="E17" s="356"/>
      <c r="F17" s="381"/>
      <c r="G17" s="381"/>
      <c r="H17" s="282"/>
      <c r="I17" s="273"/>
      <c r="J17" s="14">
        <f>J7+J10+J13+J16</f>
        <v>0</v>
      </c>
      <c r="K17" s="45"/>
      <c r="AC17" s="4"/>
      <c r="AD17" s="243"/>
      <c r="AE17" s="243"/>
      <c r="AF17" s="243"/>
      <c r="AG17" s="243"/>
      <c r="AH17" s="243"/>
      <c r="AI17" s="243"/>
      <c r="AJ17" s="245"/>
      <c r="AK17" s="4"/>
      <c r="AL17" s="4"/>
    </row>
    <row r="18" spans="1:38" s="7" customFormat="1" ht="24.65" customHeight="1" x14ac:dyDescent="0.35">
      <c r="A18" s="400"/>
      <c r="B18" s="406" t="s">
        <v>292</v>
      </c>
      <c r="C18" s="403" t="s">
        <v>293</v>
      </c>
      <c r="D18" s="438" t="s">
        <v>294</v>
      </c>
      <c r="E18" s="394" t="s">
        <v>295</v>
      </c>
      <c r="F18" s="234" t="s">
        <v>296</v>
      </c>
      <c r="G18" s="9" t="s">
        <v>102</v>
      </c>
      <c r="H18" s="114">
        <v>28.5</v>
      </c>
      <c r="I18" s="275">
        <f>J18/H18</f>
        <v>0</v>
      </c>
      <c r="J18" s="10">
        <v>0</v>
      </c>
    </row>
    <row r="19" spans="1:38" s="7" customFormat="1" ht="24.65" customHeight="1" thickBot="1" x14ac:dyDescent="0.4">
      <c r="A19" s="400"/>
      <c r="B19" s="407"/>
      <c r="C19" s="404"/>
      <c r="D19" s="439"/>
      <c r="E19" s="375"/>
      <c r="F19" s="235" t="s">
        <v>297</v>
      </c>
      <c r="G19" s="5" t="s">
        <v>104</v>
      </c>
      <c r="H19" s="275">
        <v>28.5</v>
      </c>
      <c r="I19" s="275">
        <f>J19/H19</f>
        <v>0</v>
      </c>
      <c r="J19" s="13">
        <v>0</v>
      </c>
    </row>
    <row r="20" spans="1:38" s="7" customFormat="1" ht="15.75" customHeight="1" thickBot="1" x14ac:dyDescent="0.4">
      <c r="A20" s="400"/>
      <c r="B20" s="407"/>
      <c r="C20" s="404"/>
      <c r="D20" s="450"/>
      <c r="E20" s="377"/>
      <c r="F20" s="392" t="s">
        <v>106</v>
      </c>
      <c r="G20" s="393"/>
      <c r="H20" s="260"/>
      <c r="I20" s="260"/>
      <c r="J20" s="12">
        <f>SUM(J18:J19)</f>
        <v>0</v>
      </c>
    </row>
    <row r="21" spans="1:38" s="7" customFormat="1" ht="24.65" customHeight="1" x14ac:dyDescent="0.35">
      <c r="A21" s="400"/>
      <c r="B21" s="407"/>
      <c r="C21" s="404"/>
      <c r="D21" s="438" t="s">
        <v>298</v>
      </c>
      <c r="E21" s="373" t="s">
        <v>299</v>
      </c>
      <c r="F21" s="235" t="s">
        <v>300</v>
      </c>
      <c r="G21" s="9" t="s">
        <v>102</v>
      </c>
      <c r="H21" s="114">
        <v>29.5</v>
      </c>
      <c r="I21" s="275">
        <f>J21/H21</f>
        <v>0</v>
      </c>
      <c r="J21" s="10">
        <v>0</v>
      </c>
    </row>
    <row r="22" spans="1:38" s="7" customFormat="1" ht="24.65" customHeight="1" x14ac:dyDescent="0.35">
      <c r="A22" s="400"/>
      <c r="B22" s="407"/>
      <c r="C22" s="404"/>
      <c r="D22" s="439"/>
      <c r="E22" s="374"/>
      <c r="F22" s="235" t="s">
        <v>301</v>
      </c>
      <c r="G22" s="5" t="s">
        <v>104</v>
      </c>
      <c r="H22" s="275">
        <v>29.5</v>
      </c>
      <c r="I22" s="275">
        <f>J22/H22</f>
        <v>0</v>
      </c>
      <c r="J22" s="13">
        <v>0</v>
      </c>
    </row>
    <row r="23" spans="1:38" s="7" customFormat="1" ht="24.65" customHeight="1" x14ac:dyDescent="0.35">
      <c r="A23" s="400"/>
      <c r="B23" s="407"/>
      <c r="C23" s="404"/>
      <c r="D23" s="439"/>
      <c r="E23" s="374"/>
      <c r="F23" s="235" t="s">
        <v>302</v>
      </c>
      <c r="G23" s="8" t="s">
        <v>188</v>
      </c>
      <c r="H23" s="275">
        <v>10</v>
      </c>
      <c r="I23" s="275">
        <f>J23/H23</f>
        <v>0</v>
      </c>
      <c r="J23" s="13">
        <v>0</v>
      </c>
    </row>
    <row r="24" spans="1:38" s="7" customFormat="1" ht="42" customHeight="1" thickBot="1" x14ac:dyDescent="0.4">
      <c r="A24" s="400"/>
      <c r="B24" s="407"/>
      <c r="C24" s="404"/>
      <c r="D24" s="439"/>
      <c r="E24" s="374"/>
      <c r="F24" s="235" t="s">
        <v>303</v>
      </c>
      <c r="G24" s="5" t="s">
        <v>190</v>
      </c>
      <c r="H24" s="276">
        <v>10</v>
      </c>
      <c r="I24" s="275">
        <f>J24/H24</f>
        <v>0</v>
      </c>
      <c r="J24" s="11">
        <v>0</v>
      </c>
    </row>
    <row r="25" spans="1:38" s="7" customFormat="1" ht="15.75" customHeight="1" thickBot="1" x14ac:dyDescent="0.4">
      <c r="A25" s="400"/>
      <c r="B25" s="407"/>
      <c r="C25" s="404"/>
      <c r="D25" s="439"/>
      <c r="E25" s="375"/>
      <c r="F25" s="392" t="s">
        <v>106</v>
      </c>
      <c r="G25" s="393"/>
      <c r="H25" s="260"/>
      <c r="I25" s="260"/>
      <c r="J25" s="12">
        <f>SUM(J21:J24)</f>
        <v>0</v>
      </c>
    </row>
    <row r="26" spans="1:38" s="7" customFormat="1" ht="26.5" customHeight="1" x14ac:dyDescent="0.35">
      <c r="A26" s="400"/>
      <c r="B26" s="407"/>
      <c r="C26" s="404"/>
      <c r="D26" s="459" t="s">
        <v>304</v>
      </c>
      <c r="E26" s="368" t="s">
        <v>305</v>
      </c>
      <c r="F26" s="259" t="s">
        <v>306</v>
      </c>
      <c r="G26" s="8" t="s">
        <v>102</v>
      </c>
      <c r="H26" s="275">
        <v>18.5</v>
      </c>
      <c r="I26" s="275">
        <f>J26/H26</f>
        <v>0</v>
      </c>
      <c r="J26" s="13">
        <v>0</v>
      </c>
    </row>
    <row r="27" spans="1:38" s="7" customFormat="1" ht="26.5" customHeight="1" thickBot="1" x14ac:dyDescent="0.4">
      <c r="A27" s="400"/>
      <c r="B27" s="407"/>
      <c r="C27" s="404"/>
      <c r="D27" s="460"/>
      <c r="E27" s="401"/>
      <c r="F27" s="241" t="s">
        <v>307</v>
      </c>
      <c r="G27" s="5" t="s">
        <v>104</v>
      </c>
      <c r="H27" s="275">
        <v>18.5</v>
      </c>
      <c r="I27" s="275">
        <f>J27/H27</f>
        <v>0</v>
      </c>
      <c r="J27" s="13">
        <v>0</v>
      </c>
    </row>
    <row r="28" spans="1:38" s="7" customFormat="1" ht="15.75" customHeight="1" thickBot="1" x14ac:dyDescent="0.4">
      <c r="A28" s="400"/>
      <c r="B28" s="407"/>
      <c r="C28" s="404"/>
      <c r="D28" s="461"/>
      <c r="E28" s="370"/>
      <c r="F28" s="388" t="s">
        <v>106</v>
      </c>
      <c r="G28" s="389"/>
      <c r="H28" s="272"/>
      <c r="I28" s="272"/>
      <c r="J28" s="12">
        <f>SUM(J26:J27)</f>
        <v>0</v>
      </c>
    </row>
    <row r="29" spans="1:38" s="7" customFormat="1" ht="29.5" customHeight="1" x14ac:dyDescent="0.35">
      <c r="A29" s="400"/>
      <c r="B29" s="407"/>
      <c r="C29" s="404"/>
      <c r="D29" s="459" t="s">
        <v>308</v>
      </c>
      <c r="E29" s="394" t="s">
        <v>309</v>
      </c>
      <c r="F29" s="241" t="s">
        <v>310</v>
      </c>
      <c r="G29" s="9" t="s">
        <v>102</v>
      </c>
      <c r="H29" s="275">
        <v>14.5</v>
      </c>
      <c r="I29" s="275">
        <f>J29/H29</f>
        <v>0</v>
      </c>
      <c r="J29" s="13">
        <v>0</v>
      </c>
    </row>
    <row r="30" spans="1:38" s="7" customFormat="1" ht="29.5" customHeight="1" thickBot="1" x14ac:dyDescent="0.4">
      <c r="A30" s="400"/>
      <c r="B30" s="407"/>
      <c r="C30" s="404"/>
      <c r="D30" s="460"/>
      <c r="E30" s="375"/>
      <c r="F30" s="241" t="s">
        <v>311</v>
      </c>
      <c r="G30" s="5" t="s">
        <v>104</v>
      </c>
      <c r="H30" s="275">
        <v>14.5</v>
      </c>
      <c r="I30" s="275">
        <f>J30/H30</f>
        <v>0</v>
      </c>
      <c r="J30" s="13">
        <v>0</v>
      </c>
    </row>
    <row r="31" spans="1:38" s="7" customFormat="1" ht="15" customHeight="1" thickBot="1" x14ac:dyDescent="0.4">
      <c r="A31" s="400"/>
      <c r="B31" s="407"/>
      <c r="C31" s="404"/>
      <c r="D31" s="461"/>
      <c r="E31" s="377"/>
      <c r="F31" s="388" t="s">
        <v>106</v>
      </c>
      <c r="G31" s="389"/>
      <c r="H31" s="272"/>
      <c r="I31" s="272"/>
      <c r="J31" s="12">
        <f>SUM(J29:J30)</f>
        <v>0</v>
      </c>
    </row>
    <row r="32" spans="1:38" s="7" customFormat="1" ht="15.75" customHeight="1" thickBot="1" x14ac:dyDescent="0.4">
      <c r="A32" s="400"/>
      <c r="B32" s="408"/>
      <c r="C32" s="404"/>
      <c r="D32" s="355" t="s">
        <v>131</v>
      </c>
      <c r="E32" s="356"/>
      <c r="F32" s="449"/>
      <c r="G32" s="356"/>
      <c r="H32" s="283"/>
      <c r="I32" s="274"/>
      <c r="J32" s="30">
        <f>SUM(J20+J25+J31+J28)</f>
        <v>0</v>
      </c>
    </row>
    <row r="33" spans="1:10" s="7" customFormat="1" ht="25" customHeight="1" x14ac:dyDescent="0.35">
      <c r="A33" s="400"/>
      <c r="B33" s="247"/>
      <c r="C33" s="451" t="s">
        <v>312</v>
      </c>
      <c r="D33" s="442" t="s">
        <v>313</v>
      </c>
      <c r="E33" s="394" t="s">
        <v>314</v>
      </c>
      <c r="F33" s="250" t="s">
        <v>315</v>
      </c>
      <c r="G33" s="9" t="s">
        <v>102</v>
      </c>
      <c r="H33" s="275">
        <v>5</v>
      </c>
      <c r="I33" s="275">
        <f>J33/H33</f>
        <v>0</v>
      </c>
      <c r="J33" s="32">
        <v>0</v>
      </c>
    </row>
    <row r="34" spans="1:10" s="7" customFormat="1" ht="25" customHeight="1" x14ac:dyDescent="0.35">
      <c r="A34" s="400"/>
      <c r="B34" s="247"/>
      <c r="C34" s="452"/>
      <c r="D34" s="443"/>
      <c r="E34" s="375"/>
      <c r="F34" s="250" t="s">
        <v>316</v>
      </c>
      <c r="G34" s="5" t="s">
        <v>104</v>
      </c>
      <c r="H34" s="275">
        <v>5</v>
      </c>
      <c r="I34" s="275">
        <f>J34/H34</f>
        <v>0</v>
      </c>
      <c r="J34" s="32">
        <v>0</v>
      </c>
    </row>
    <row r="35" spans="1:10" s="7" customFormat="1" ht="25" customHeight="1" x14ac:dyDescent="0.35">
      <c r="A35" s="400"/>
      <c r="B35" s="247"/>
      <c r="C35" s="452"/>
      <c r="D35" s="443"/>
      <c r="E35" s="375"/>
      <c r="F35" s="250" t="s">
        <v>317</v>
      </c>
      <c r="G35" s="8" t="s">
        <v>188</v>
      </c>
      <c r="H35" s="275">
        <v>2</v>
      </c>
      <c r="I35" s="275">
        <f>J35/H35</f>
        <v>0</v>
      </c>
      <c r="J35" s="32">
        <v>0</v>
      </c>
    </row>
    <row r="36" spans="1:10" s="7" customFormat="1" ht="41.5" customHeight="1" thickBot="1" x14ac:dyDescent="0.4">
      <c r="A36" s="400"/>
      <c r="B36" s="409" t="s">
        <v>318</v>
      </c>
      <c r="C36" s="453"/>
      <c r="D36" s="443"/>
      <c r="E36" s="375"/>
      <c r="F36" s="250" t="s">
        <v>319</v>
      </c>
      <c r="G36" s="5" t="s">
        <v>190</v>
      </c>
      <c r="H36" s="276">
        <v>2</v>
      </c>
      <c r="I36" s="275">
        <f>J36/H36</f>
        <v>0</v>
      </c>
      <c r="J36" s="50">
        <v>0</v>
      </c>
    </row>
    <row r="37" spans="1:10" s="7" customFormat="1" ht="17.149999999999999" customHeight="1" thickBot="1" x14ac:dyDescent="0.4">
      <c r="A37" s="400"/>
      <c r="B37" s="409"/>
      <c r="C37" s="453"/>
      <c r="D37" s="448"/>
      <c r="E37" s="377"/>
      <c r="F37" s="388" t="s">
        <v>106</v>
      </c>
      <c r="G37" s="389"/>
      <c r="H37" s="272"/>
      <c r="I37" s="272"/>
      <c r="J37" s="12">
        <f>SUM(J33:J36)</f>
        <v>0</v>
      </c>
    </row>
    <row r="38" spans="1:10" s="7" customFormat="1" ht="24.65" customHeight="1" x14ac:dyDescent="0.35">
      <c r="A38" s="400"/>
      <c r="B38" s="409"/>
      <c r="C38" s="453"/>
      <c r="D38" s="442" t="s">
        <v>320</v>
      </c>
      <c r="E38" s="394" t="s">
        <v>321</v>
      </c>
      <c r="F38" s="249" t="s">
        <v>322</v>
      </c>
      <c r="G38" s="9" t="s">
        <v>102</v>
      </c>
      <c r="H38" s="275">
        <v>7</v>
      </c>
      <c r="I38" s="275">
        <f>J38/H38</f>
        <v>0</v>
      </c>
      <c r="J38" s="32">
        <v>0</v>
      </c>
    </row>
    <row r="39" spans="1:10" s="7" customFormat="1" ht="24.65" customHeight="1" x14ac:dyDescent="0.35">
      <c r="A39" s="400"/>
      <c r="B39" s="409"/>
      <c r="C39" s="453"/>
      <c r="D39" s="443"/>
      <c r="E39" s="375"/>
      <c r="F39" s="249" t="s">
        <v>323</v>
      </c>
      <c r="G39" s="5" t="s">
        <v>104</v>
      </c>
      <c r="H39" s="275">
        <v>7</v>
      </c>
      <c r="I39" s="275">
        <f>J39/H39</f>
        <v>0</v>
      </c>
      <c r="J39" s="32">
        <v>0</v>
      </c>
    </row>
    <row r="40" spans="1:10" s="7" customFormat="1" ht="24.65" customHeight="1" x14ac:dyDescent="0.35">
      <c r="A40" s="400"/>
      <c r="B40" s="409"/>
      <c r="C40" s="453"/>
      <c r="D40" s="443"/>
      <c r="E40" s="375"/>
      <c r="F40" s="249" t="s">
        <v>324</v>
      </c>
      <c r="G40" s="8" t="s">
        <v>188</v>
      </c>
      <c r="H40" s="275">
        <v>3</v>
      </c>
      <c r="I40" s="275">
        <f>J40/H40</f>
        <v>0</v>
      </c>
      <c r="J40" s="32">
        <v>0</v>
      </c>
    </row>
    <row r="41" spans="1:10" s="7" customFormat="1" ht="40" customHeight="1" thickBot="1" x14ac:dyDescent="0.4">
      <c r="A41" s="400"/>
      <c r="B41" s="409"/>
      <c r="C41" s="453"/>
      <c r="D41" s="443"/>
      <c r="E41" s="375"/>
      <c r="F41" s="250" t="s">
        <v>325</v>
      </c>
      <c r="G41" s="5" t="s">
        <v>190</v>
      </c>
      <c r="H41" s="276">
        <v>3</v>
      </c>
      <c r="I41" s="275">
        <f>J41/H41</f>
        <v>0</v>
      </c>
      <c r="J41" s="50">
        <v>0</v>
      </c>
    </row>
    <row r="42" spans="1:10" s="7" customFormat="1" ht="16.5" customHeight="1" thickBot="1" x14ac:dyDescent="0.4">
      <c r="A42" s="400"/>
      <c r="B42" s="409"/>
      <c r="C42" s="453"/>
      <c r="D42" s="448"/>
      <c r="E42" s="377"/>
      <c r="F42" s="388" t="s">
        <v>106</v>
      </c>
      <c r="G42" s="389"/>
      <c r="H42" s="272"/>
      <c r="I42" s="272"/>
      <c r="J42" s="12">
        <f>SUM(J38:J41)</f>
        <v>0</v>
      </c>
    </row>
    <row r="43" spans="1:10" s="7" customFormat="1" ht="25.5" customHeight="1" x14ac:dyDescent="0.35">
      <c r="A43" s="400"/>
      <c r="B43" s="409"/>
      <c r="C43" s="453"/>
      <c r="D43" s="442" t="s">
        <v>326</v>
      </c>
      <c r="E43" s="394" t="s">
        <v>327</v>
      </c>
      <c r="F43" s="249" t="s">
        <v>328</v>
      </c>
      <c r="G43" s="9" t="s">
        <v>102</v>
      </c>
      <c r="H43" s="275">
        <v>11</v>
      </c>
      <c r="I43" s="275">
        <f>J43/H43</f>
        <v>0</v>
      </c>
      <c r="J43" s="32">
        <v>0</v>
      </c>
    </row>
    <row r="44" spans="1:10" s="7" customFormat="1" ht="25.5" customHeight="1" x14ac:dyDescent="0.35">
      <c r="A44" s="400"/>
      <c r="B44" s="409"/>
      <c r="C44" s="453"/>
      <c r="D44" s="443"/>
      <c r="E44" s="375"/>
      <c r="F44" s="249" t="s">
        <v>329</v>
      </c>
      <c r="G44" s="5" t="s">
        <v>104</v>
      </c>
      <c r="H44" s="275">
        <v>11</v>
      </c>
      <c r="I44" s="275">
        <f>J44/H44</f>
        <v>0</v>
      </c>
      <c r="J44" s="32">
        <v>0</v>
      </c>
    </row>
    <row r="45" spans="1:10" s="7" customFormat="1" ht="25.5" customHeight="1" x14ac:dyDescent="0.35">
      <c r="A45" s="400"/>
      <c r="B45" s="409"/>
      <c r="C45" s="453"/>
      <c r="D45" s="443"/>
      <c r="E45" s="375"/>
      <c r="F45" s="249" t="s">
        <v>330</v>
      </c>
      <c r="G45" s="8" t="s">
        <v>188</v>
      </c>
      <c r="H45" s="275">
        <v>3</v>
      </c>
      <c r="I45" s="275">
        <f>J45/H45</f>
        <v>0</v>
      </c>
      <c r="J45" s="32">
        <v>0</v>
      </c>
    </row>
    <row r="46" spans="1:10" s="7" customFormat="1" ht="43" customHeight="1" thickBot="1" x14ac:dyDescent="0.4">
      <c r="A46" s="400"/>
      <c r="B46" s="409"/>
      <c r="C46" s="453"/>
      <c r="D46" s="443"/>
      <c r="E46" s="375"/>
      <c r="F46" s="250" t="s">
        <v>331</v>
      </c>
      <c r="G46" s="5" t="s">
        <v>190</v>
      </c>
      <c r="H46" s="276">
        <v>3</v>
      </c>
      <c r="I46" s="275">
        <f>J46/H46</f>
        <v>0</v>
      </c>
      <c r="J46" s="50">
        <v>0</v>
      </c>
    </row>
    <row r="47" spans="1:10" s="7" customFormat="1" ht="16.5" customHeight="1" thickBot="1" x14ac:dyDescent="0.4">
      <c r="A47" s="400"/>
      <c r="B47" s="409"/>
      <c r="C47" s="453"/>
      <c r="D47" s="443"/>
      <c r="E47" s="377"/>
      <c r="F47" s="388" t="s">
        <v>106</v>
      </c>
      <c r="G47" s="389"/>
      <c r="H47" s="272"/>
      <c r="I47" s="272"/>
      <c r="J47" s="12">
        <f>SUM(J43:J46)</f>
        <v>0</v>
      </c>
    </row>
    <row r="48" spans="1:10" s="7" customFormat="1" ht="28" customHeight="1" x14ac:dyDescent="0.35">
      <c r="A48" s="400"/>
      <c r="B48" s="409"/>
      <c r="C48" s="453"/>
      <c r="D48" s="442" t="s">
        <v>332</v>
      </c>
      <c r="E48" s="394" t="s">
        <v>333</v>
      </c>
      <c r="F48" s="249" t="s">
        <v>334</v>
      </c>
      <c r="G48" s="9" t="s">
        <v>102</v>
      </c>
      <c r="H48" s="275">
        <v>5</v>
      </c>
      <c r="I48" s="275">
        <f>J48/H48</f>
        <v>0</v>
      </c>
      <c r="J48" s="32">
        <v>0</v>
      </c>
    </row>
    <row r="49" spans="1:10" s="7" customFormat="1" ht="28" customHeight="1" x14ac:dyDescent="0.35">
      <c r="A49" s="400"/>
      <c r="B49" s="409"/>
      <c r="C49" s="453"/>
      <c r="D49" s="443"/>
      <c r="E49" s="375"/>
      <c r="F49" s="249" t="s">
        <v>316</v>
      </c>
      <c r="G49" s="5" t="s">
        <v>104</v>
      </c>
      <c r="H49" s="275">
        <v>5</v>
      </c>
      <c r="I49" s="275">
        <f>J49/H49</f>
        <v>0</v>
      </c>
      <c r="J49" s="32">
        <v>0</v>
      </c>
    </row>
    <row r="50" spans="1:10" s="7" customFormat="1" ht="28" customHeight="1" x14ac:dyDescent="0.35">
      <c r="A50" s="400"/>
      <c r="B50" s="409"/>
      <c r="C50" s="453"/>
      <c r="D50" s="443"/>
      <c r="E50" s="375"/>
      <c r="F50" s="249" t="s">
        <v>317</v>
      </c>
      <c r="G50" s="8" t="s">
        <v>188</v>
      </c>
      <c r="H50" s="275">
        <v>2</v>
      </c>
      <c r="I50" s="275">
        <f>J50/H50</f>
        <v>0</v>
      </c>
      <c r="J50" s="32">
        <v>0</v>
      </c>
    </row>
    <row r="51" spans="1:10" s="7" customFormat="1" ht="42.65" customHeight="1" thickBot="1" x14ac:dyDescent="0.4">
      <c r="A51" s="400"/>
      <c r="B51" s="409"/>
      <c r="C51" s="453"/>
      <c r="D51" s="443"/>
      <c r="E51" s="375"/>
      <c r="F51" s="250" t="s">
        <v>319</v>
      </c>
      <c r="G51" s="5" t="s">
        <v>190</v>
      </c>
      <c r="H51" s="276">
        <v>2</v>
      </c>
      <c r="I51" s="275">
        <f>J51/H51</f>
        <v>0</v>
      </c>
      <c r="J51" s="50">
        <v>0</v>
      </c>
    </row>
    <row r="52" spans="1:10" s="7" customFormat="1" ht="14.5" customHeight="1" thickBot="1" x14ac:dyDescent="0.4">
      <c r="A52" s="400"/>
      <c r="B52" s="409"/>
      <c r="C52" s="453"/>
      <c r="D52" s="443"/>
      <c r="E52" s="377"/>
      <c r="F52" s="388" t="s">
        <v>106</v>
      </c>
      <c r="G52" s="389"/>
      <c r="H52" s="272"/>
      <c r="I52" s="272"/>
      <c r="J52" s="12">
        <f>SUM(J48:J51)</f>
        <v>0</v>
      </c>
    </row>
    <row r="53" spans="1:10" s="7" customFormat="1" ht="28.5" customHeight="1" x14ac:dyDescent="0.35">
      <c r="A53" s="400"/>
      <c r="B53" s="409"/>
      <c r="C53" s="453"/>
      <c r="D53" s="442" t="s">
        <v>335</v>
      </c>
      <c r="E53" s="440" t="s">
        <v>336</v>
      </c>
      <c r="F53" s="249" t="s">
        <v>337</v>
      </c>
      <c r="G53" s="9" t="s">
        <v>102</v>
      </c>
      <c r="H53" s="275">
        <v>75</v>
      </c>
      <c r="I53" s="275">
        <f>J53/H53</f>
        <v>0</v>
      </c>
      <c r="J53" s="32">
        <v>0</v>
      </c>
    </row>
    <row r="54" spans="1:10" s="7" customFormat="1" ht="28.5" customHeight="1" x14ac:dyDescent="0.35">
      <c r="A54" s="400"/>
      <c r="B54" s="409"/>
      <c r="C54" s="453"/>
      <c r="D54" s="443"/>
      <c r="E54" s="440"/>
      <c r="F54" s="249" t="s">
        <v>338</v>
      </c>
      <c r="G54" s="5" t="s">
        <v>104</v>
      </c>
      <c r="H54" s="275">
        <v>75</v>
      </c>
      <c r="I54" s="275">
        <f>J54/H54</f>
        <v>0</v>
      </c>
      <c r="J54" s="32">
        <v>0</v>
      </c>
    </row>
    <row r="55" spans="1:10" s="7" customFormat="1" ht="28.5" customHeight="1" x14ac:dyDescent="0.35">
      <c r="A55" s="400"/>
      <c r="B55" s="409"/>
      <c r="C55" s="453"/>
      <c r="D55" s="443"/>
      <c r="E55" s="440"/>
      <c r="F55" s="249" t="s">
        <v>339</v>
      </c>
      <c r="G55" s="8" t="s">
        <v>188</v>
      </c>
      <c r="H55" s="275">
        <v>20</v>
      </c>
      <c r="I55" s="275">
        <f>J55/H55</f>
        <v>0</v>
      </c>
      <c r="J55" s="32">
        <v>0</v>
      </c>
    </row>
    <row r="56" spans="1:10" s="7" customFormat="1" ht="41.5" customHeight="1" thickBot="1" x14ac:dyDescent="0.4">
      <c r="A56" s="400"/>
      <c r="B56" s="409"/>
      <c r="C56" s="453"/>
      <c r="D56" s="443"/>
      <c r="E56" s="440"/>
      <c r="F56" s="249" t="s">
        <v>340</v>
      </c>
      <c r="G56" s="5" t="s">
        <v>190</v>
      </c>
      <c r="H56" s="276">
        <v>20</v>
      </c>
      <c r="I56" s="275">
        <f>J56/H56</f>
        <v>0</v>
      </c>
      <c r="J56" s="50">
        <v>0</v>
      </c>
    </row>
    <row r="57" spans="1:10" s="7" customFormat="1" ht="16" customHeight="1" thickBot="1" x14ac:dyDescent="0.4">
      <c r="A57" s="400"/>
      <c r="B57" s="409"/>
      <c r="C57" s="453"/>
      <c r="D57" s="443"/>
      <c r="E57" s="441"/>
      <c r="F57" s="388" t="s">
        <v>106</v>
      </c>
      <c r="G57" s="389"/>
      <c r="H57" s="272"/>
      <c r="I57" s="272"/>
      <c r="J57" s="12">
        <f>SUM(J53:J56)</f>
        <v>0</v>
      </c>
    </row>
    <row r="58" spans="1:10" ht="16.5" customHeight="1" thickBot="1" x14ac:dyDescent="0.35">
      <c r="A58" s="400"/>
      <c r="B58" s="410"/>
      <c r="C58" s="454"/>
      <c r="D58" s="430" t="s">
        <v>131</v>
      </c>
      <c r="E58" s="430"/>
      <c r="F58" s="430"/>
      <c r="G58" s="430"/>
      <c r="H58" s="265"/>
      <c r="I58" s="265"/>
      <c r="J58" s="14">
        <f>J37+J42+J47+J52+J57</f>
        <v>0</v>
      </c>
    </row>
    <row r="59" spans="1:10" s="7" customFormat="1" ht="25" customHeight="1" x14ac:dyDescent="0.35">
      <c r="A59" s="400"/>
      <c r="B59" s="435" t="s">
        <v>341</v>
      </c>
      <c r="C59" s="404" t="s">
        <v>342</v>
      </c>
      <c r="D59" s="438" t="s">
        <v>343</v>
      </c>
      <c r="E59" s="394" t="s">
        <v>344</v>
      </c>
      <c r="F59" s="235" t="s">
        <v>344</v>
      </c>
      <c r="G59" s="9" t="s">
        <v>102</v>
      </c>
      <c r="H59" s="114">
        <v>109</v>
      </c>
      <c r="I59" s="275">
        <f>J59/H59</f>
        <v>0</v>
      </c>
      <c r="J59" s="10">
        <v>0</v>
      </c>
    </row>
    <row r="60" spans="1:10" s="7" customFormat="1" ht="25" customHeight="1" x14ac:dyDescent="0.35">
      <c r="A60" s="400"/>
      <c r="B60" s="436"/>
      <c r="C60" s="404"/>
      <c r="D60" s="439"/>
      <c r="E60" s="375"/>
      <c r="F60" s="235" t="s">
        <v>345</v>
      </c>
      <c r="G60" s="5" t="s">
        <v>104</v>
      </c>
      <c r="H60" s="275">
        <v>109</v>
      </c>
      <c r="I60" s="275">
        <f>J60/H60</f>
        <v>0</v>
      </c>
      <c r="J60" s="13">
        <v>0</v>
      </c>
    </row>
    <row r="61" spans="1:10" s="7" customFormat="1" ht="25" customHeight="1" x14ac:dyDescent="0.35">
      <c r="A61" s="400"/>
      <c r="B61" s="436"/>
      <c r="C61" s="404"/>
      <c r="D61" s="439"/>
      <c r="E61" s="375"/>
      <c r="F61" s="235" t="s">
        <v>346</v>
      </c>
      <c r="G61" s="8" t="s">
        <v>188</v>
      </c>
      <c r="H61" s="275">
        <v>40</v>
      </c>
      <c r="I61" s="275">
        <f>J61/H61</f>
        <v>0</v>
      </c>
      <c r="J61" s="13">
        <v>0</v>
      </c>
    </row>
    <row r="62" spans="1:10" s="7" customFormat="1" ht="39.65" customHeight="1" thickBot="1" x14ac:dyDescent="0.4">
      <c r="A62" s="400"/>
      <c r="B62" s="436"/>
      <c r="C62" s="404"/>
      <c r="D62" s="439"/>
      <c r="E62" s="375"/>
      <c r="F62" s="235" t="s">
        <v>347</v>
      </c>
      <c r="G62" s="5" t="s">
        <v>190</v>
      </c>
      <c r="H62" s="276">
        <v>40</v>
      </c>
      <c r="I62" s="275">
        <f>J62/H62</f>
        <v>0</v>
      </c>
      <c r="J62" s="11">
        <v>0</v>
      </c>
    </row>
    <row r="63" spans="1:10" s="7" customFormat="1" ht="16" customHeight="1" thickBot="1" x14ac:dyDescent="0.4">
      <c r="A63" s="400"/>
      <c r="B63" s="436"/>
      <c r="C63" s="404"/>
      <c r="D63" s="439"/>
      <c r="E63" s="375"/>
      <c r="F63" s="388" t="s">
        <v>106</v>
      </c>
      <c r="G63" s="389"/>
      <c r="H63" s="272"/>
      <c r="I63" s="272"/>
      <c r="J63" s="12">
        <f>SUM(J59:J62)</f>
        <v>0</v>
      </c>
    </row>
    <row r="64" spans="1:10" s="7" customFormat="1" ht="16" customHeight="1" thickBot="1" x14ac:dyDescent="0.4">
      <c r="A64" s="396"/>
      <c r="B64" s="437"/>
      <c r="C64" s="405"/>
      <c r="D64" s="429" t="s">
        <v>131</v>
      </c>
      <c r="E64" s="430"/>
      <c r="F64" s="445"/>
      <c r="G64" s="445"/>
      <c r="H64" s="319"/>
      <c r="I64" s="319"/>
      <c r="J64" s="40">
        <f>J63</f>
        <v>0</v>
      </c>
    </row>
    <row r="65" spans="1:12" ht="26" x14ac:dyDescent="0.3">
      <c r="A65" s="400" t="s">
        <v>160</v>
      </c>
      <c r="B65" s="407" t="s">
        <v>272</v>
      </c>
      <c r="C65" s="358"/>
      <c r="D65" s="456"/>
      <c r="E65" s="402" t="s">
        <v>348</v>
      </c>
      <c r="F65" s="301" t="s">
        <v>349</v>
      </c>
      <c r="G65" s="5" t="s">
        <v>163</v>
      </c>
      <c r="H65" s="5">
        <f>H3+H8+H11+H14</f>
        <v>79</v>
      </c>
      <c r="I65" s="5">
        <f>J65/H65</f>
        <v>0</v>
      </c>
      <c r="J65" s="313">
        <v>0</v>
      </c>
      <c r="L65" s="110"/>
    </row>
    <row r="66" spans="1:12" ht="26" x14ac:dyDescent="0.3">
      <c r="A66" s="400"/>
      <c r="B66" s="407"/>
      <c r="C66" s="358"/>
      <c r="D66" s="456"/>
      <c r="E66" s="372"/>
      <c r="F66" s="301" t="s">
        <v>350</v>
      </c>
      <c r="G66" s="5" t="s">
        <v>165</v>
      </c>
      <c r="H66" s="5">
        <f>H65</f>
        <v>79</v>
      </c>
      <c r="I66" s="5">
        <f>J66/H66</f>
        <v>0</v>
      </c>
      <c r="J66" s="313">
        <v>0</v>
      </c>
      <c r="L66" s="110"/>
    </row>
    <row r="67" spans="1:12" ht="26" x14ac:dyDescent="0.3">
      <c r="A67" s="400"/>
      <c r="B67" s="407"/>
      <c r="C67" s="358"/>
      <c r="D67" s="456"/>
      <c r="E67" s="372"/>
      <c r="F67" s="301" t="s">
        <v>692</v>
      </c>
      <c r="G67" s="5" t="s">
        <v>690</v>
      </c>
      <c r="H67" s="5">
        <f>H5</f>
        <v>10</v>
      </c>
      <c r="I67" s="5">
        <f>J67/H67</f>
        <v>0</v>
      </c>
      <c r="J67" s="313">
        <v>0</v>
      </c>
      <c r="L67" s="110"/>
    </row>
    <row r="68" spans="1:12" ht="39.5" thickBot="1" x14ac:dyDescent="0.35">
      <c r="A68" s="400"/>
      <c r="B68" s="407"/>
      <c r="C68" s="358"/>
      <c r="D68" s="456"/>
      <c r="E68" s="385"/>
      <c r="F68" s="301" t="s">
        <v>693</v>
      </c>
      <c r="G68" s="49" t="s">
        <v>691</v>
      </c>
      <c r="H68" s="5">
        <f>H5</f>
        <v>10</v>
      </c>
      <c r="I68" s="5">
        <f>J68/H68</f>
        <v>0</v>
      </c>
      <c r="J68" s="313">
        <v>0</v>
      </c>
    </row>
    <row r="69" spans="1:12" ht="16" thickBot="1" x14ac:dyDescent="0.35">
      <c r="A69" s="400"/>
      <c r="B69" s="407"/>
      <c r="C69" s="358"/>
      <c r="D69" s="429" t="s">
        <v>131</v>
      </c>
      <c r="E69" s="430"/>
      <c r="F69" s="458"/>
      <c r="G69" s="458"/>
      <c r="H69" s="307"/>
      <c r="I69" s="307"/>
      <c r="J69" s="320">
        <f>J65+J68</f>
        <v>0</v>
      </c>
    </row>
    <row r="70" spans="1:12" ht="26" x14ac:dyDescent="0.3">
      <c r="A70" s="400"/>
      <c r="B70" s="406" t="s">
        <v>292</v>
      </c>
      <c r="C70" s="357"/>
      <c r="D70" s="456"/>
      <c r="E70" s="402" t="s">
        <v>351</v>
      </c>
      <c r="F70" s="301" t="s">
        <v>352</v>
      </c>
      <c r="G70" s="5" t="s">
        <v>163</v>
      </c>
      <c r="H70" s="5">
        <f>H29+H26+H21+H18</f>
        <v>91</v>
      </c>
      <c r="I70" s="5">
        <f>J70/H70</f>
        <v>0</v>
      </c>
      <c r="J70" s="313">
        <v>0</v>
      </c>
    </row>
    <row r="71" spans="1:12" ht="26" x14ac:dyDescent="0.3">
      <c r="A71" s="400"/>
      <c r="B71" s="407"/>
      <c r="C71" s="358"/>
      <c r="D71" s="456"/>
      <c r="E71" s="372"/>
      <c r="F71" s="301" t="s">
        <v>353</v>
      </c>
      <c r="G71" s="5" t="s">
        <v>165</v>
      </c>
      <c r="H71" s="5">
        <f>H70</f>
        <v>91</v>
      </c>
      <c r="I71" s="5">
        <f>J71/H71</f>
        <v>0</v>
      </c>
      <c r="J71" s="313">
        <v>0</v>
      </c>
    </row>
    <row r="72" spans="1:12" ht="26" x14ac:dyDescent="0.3">
      <c r="A72" s="400"/>
      <c r="B72" s="407"/>
      <c r="C72" s="358"/>
      <c r="D72" s="456"/>
      <c r="E72" s="372"/>
      <c r="F72" s="301" t="s">
        <v>694</v>
      </c>
      <c r="G72" s="5" t="s">
        <v>690</v>
      </c>
      <c r="H72" s="5">
        <f>H23</f>
        <v>10</v>
      </c>
      <c r="I72" s="5">
        <f>J72/H72</f>
        <v>0</v>
      </c>
      <c r="J72" s="313">
        <v>0</v>
      </c>
    </row>
    <row r="73" spans="1:12" ht="39.5" thickBot="1" x14ac:dyDescent="0.35">
      <c r="A73" s="400"/>
      <c r="B73" s="407"/>
      <c r="C73" s="358"/>
      <c r="D73" s="456"/>
      <c r="E73" s="385"/>
      <c r="F73" s="301" t="s">
        <v>695</v>
      </c>
      <c r="G73" s="49" t="s">
        <v>691</v>
      </c>
      <c r="H73" s="5">
        <f>H72</f>
        <v>10</v>
      </c>
      <c r="I73" s="5">
        <f>J73/H73</f>
        <v>0</v>
      </c>
      <c r="J73" s="313">
        <v>0</v>
      </c>
    </row>
    <row r="74" spans="1:12" ht="16" thickBot="1" x14ac:dyDescent="0.35">
      <c r="A74" s="400"/>
      <c r="B74" s="408"/>
      <c r="C74" s="359"/>
      <c r="D74" s="429" t="s">
        <v>131</v>
      </c>
      <c r="E74" s="430"/>
      <c r="F74" s="458"/>
      <c r="G74" s="458"/>
      <c r="H74" s="307"/>
      <c r="I74" s="307"/>
      <c r="J74" s="320">
        <f>J70+J73</f>
        <v>0</v>
      </c>
    </row>
    <row r="75" spans="1:12" ht="26" x14ac:dyDescent="0.3">
      <c r="A75" s="400"/>
      <c r="B75" s="78"/>
      <c r="C75" s="387"/>
      <c r="D75" s="444"/>
      <c r="E75" s="402" t="s">
        <v>354</v>
      </c>
      <c r="F75" s="306" t="s">
        <v>355</v>
      </c>
      <c r="G75" s="5" t="s">
        <v>163</v>
      </c>
      <c r="H75" s="5">
        <f>H53+H48+H43+H38+H33</f>
        <v>103</v>
      </c>
      <c r="I75" s="5">
        <f>J75/H75</f>
        <v>0</v>
      </c>
      <c r="J75" s="321">
        <v>0</v>
      </c>
    </row>
    <row r="76" spans="1:12" ht="26" x14ac:dyDescent="0.3">
      <c r="A76" s="400"/>
      <c r="B76" s="78"/>
      <c r="C76" s="387"/>
      <c r="D76" s="444"/>
      <c r="E76" s="372"/>
      <c r="F76" s="306" t="s">
        <v>356</v>
      </c>
      <c r="G76" s="5" t="s">
        <v>165</v>
      </c>
      <c r="H76" s="5">
        <f>H75</f>
        <v>103</v>
      </c>
      <c r="I76" s="5">
        <f>J76/H76</f>
        <v>0</v>
      </c>
      <c r="J76" s="321">
        <v>0</v>
      </c>
    </row>
    <row r="77" spans="1:12" ht="26" x14ac:dyDescent="0.3">
      <c r="A77" s="400"/>
      <c r="B77" s="78"/>
      <c r="C77" s="387"/>
      <c r="D77" s="444"/>
      <c r="E77" s="372"/>
      <c r="F77" s="306" t="s">
        <v>696</v>
      </c>
      <c r="G77" s="5" t="s">
        <v>690</v>
      </c>
      <c r="H77" s="5">
        <f>H55+H50+H45+H40+H35</f>
        <v>30</v>
      </c>
      <c r="I77" s="5">
        <f>J77/H77</f>
        <v>0</v>
      </c>
      <c r="J77" s="321">
        <v>0</v>
      </c>
    </row>
    <row r="78" spans="1:12" ht="39.5" thickBot="1" x14ac:dyDescent="0.35">
      <c r="A78" s="400"/>
      <c r="B78" s="109" t="s">
        <v>318</v>
      </c>
      <c r="C78" s="387"/>
      <c r="D78" s="444"/>
      <c r="E78" s="385"/>
      <c r="F78" s="306" t="s">
        <v>697</v>
      </c>
      <c r="G78" s="49" t="s">
        <v>691</v>
      </c>
      <c r="H78" s="5">
        <f>H77</f>
        <v>30</v>
      </c>
      <c r="I78" s="5">
        <f>J78/H78</f>
        <v>0</v>
      </c>
      <c r="J78" s="321">
        <v>0</v>
      </c>
    </row>
    <row r="79" spans="1:12" ht="16" thickBot="1" x14ac:dyDescent="0.35">
      <c r="A79" s="400"/>
      <c r="B79" s="109"/>
      <c r="C79" s="387"/>
      <c r="D79" s="429" t="s">
        <v>131</v>
      </c>
      <c r="E79" s="430"/>
      <c r="F79" s="458"/>
      <c r="G79" s="458"/>
      <c r="H79" s="307"/>
      <c r="I79" s="307"/>
      <c r="J79" s="320">
        <f>J75+J78</f>
        <v>0</v>
      </c>
    </row>
    <row r="80" spans="1:12" ht="26" x14ac:dyDescent="0.3">
      <c r="A80" s="400"/>
      <c r="B80" s="435" t="s">
        <v>341</v>
      </c>
      <c r="C80" s="357"/>
      <c r="D80" s="456"/>
      <c r="E80" s="402" t="s">
        <v>357</v>
      </c>
      <c r="F80" s="301" t="s">
        <v>358</v>
      </c>
      <c r="G80" s="5" t="s">
        <v>163</v>
      </c>
      <c r="H80" s="5">
        <f>H59</f>
        <v>109</v>
      </c>
      <c r="I80" s="5">
        <f>J80/H80</f>
        <v>0</v>
      </c>
      <c r="J80" s="313">
        <v>0</v>
      </c>
    </row>
    <row r="81" spans="1:10" ht="26" x14ac:dyDescent="0.3">
      <c r="A81" s="400"/>
      <c r="B81" s="436"/>
      <c r="C81" s="358"/>
      <c r="D81" s="456"/>
      <c r="E81" s="372"/>
      <c r="F81" s="301" t="s">
        <v>359</v>
      </c>
      <c r="G81" s="5" t="s">
        <v>165</v>
      </c>
      <c r="H81" s="5">
        <f>H60</f>
        <v>109</v>
      </c>
      <c r="I81" s="5">
        <f>J81/H81</f>
        <v>0</v>
      </c>
      <c r="J81" s="313">
        <v>0</v>
      </c>
    </row>
    <row r="82" spans="1:10" ht="26" x14ac:dyDescent="0.3">
      <c r="A82" s="400"/>
      <c r="B82" s="436"/>
      <c r="C82" s="358"/>
      <c r="D82" s="456"/>
      <c r="E82" s="372"/>
      <c r="F82" s="301" t="s">
        <v>698</v>
      </c>
      <c r="G82" s="5" t="s">
        <v>690</v>
      </c>
      <c r="H82" s="5">
        <f>H61</f>
        <v>40</v>
      </c>
      <c r="I82" s="5">
        <f>J82/H82</f>
        <v>0</v>
      </c>
      <c r="J82" s="313">
        <v>0</v>
      </c>
    </row>
    <row r="83" spans="1:10" ht="39.5" thickBot="1" x14ac:dyDescent="0.35">
      <c r="A83" s="400"/>
      <c r="B83" s="436"/>
      <c r="C83" s="358"/>
      <c r="D83" s="456"/>
      <c r="E83" s="385"/>
      <c r="F83" s="301" t="s">
        <v>699</v>
      </c>
      <c r="G83" s="49" t="s">
        <v>691</v>
      </c>
      <c r="H83" s="5">
        <f>H62</f>
        <v>40</v>
      </c>
      <c r="I83" s="5">
        <f>J83/H83</f>
        <v>0</v>
      </c>
      <c r="J83" s="313">
        <v>0</v>
      </c>
    </row>
    <row r="84" spans="1:10" ht="16" thickBot="1" x14ac:dyDescent="0.35">
      <c r="A84" s="396"/>
      <c r="B84" s="437"/>
      <c r="C84" s="359"/>
      <c r="D84" s="429" t="s">
        <v>131</v>
      </c>
      <c r="E84" s="430"/>
      <c r="F84" s="457"/>
      <c r="G84" s="457"/>
      <c r="H84" s="305"/>
      <c r="I84" s="305"/>
      <c r="J84" s="14">
        <f>J80+J83</f>
        <v>0</v>
      </c>
    </row>
    <row r="85" spans="1:10" ht="26" x14ac:dyDescent="0.3">
      <c r="A85" s="400" t="s">
        <v>173</v>
      </c>
      <c r="B85" s="399"/>
      <c r="C85" s="358"/>
      <c r="D85" s="455" t="s">
        <v>360</v>
      </c>
      <c r="E85" s="358"/>
      <c r="F85" s="240" t="s">
        <v>361</v>
      </c>
      <c r="G85" s="8" t="s">
        <v>66</v>
      </c>
      <c r="H85" s="271"/>
      <c r="I85" s="271"/>
      <c r="J85" s="84">
        <v>0</v>
      </c>
    </row>
    <row r="86" spans="1:10" ht="46.5" customHeight="1" thickBot="1" x14ac:dyDescent="0.35">
      <c r="A86" s="396"/>
      <c r="B86" s="399"/>
      <c r="C86" s="358"/>
      <c r="D86" s="455"/>
      <c r="E86" s="358"/>
      <c r="F86" s="242" t="s">
        <v>362</v>
      </c>
      <c r="G86" s="81" t="s">
        <v>178</v>
      </c>
      <c r="H86" s="115"/>
      <c r="I86" s="115"/>
      <c r="J86" s="190">
        <v>0</v>
      </c>
    </row>
    <row r="87" spans="1:10" ht="19.5" customHeight="1" thickBot="1" x14ac:dyDescent="0.5">
      <c r="B87" s="446" t="s">
        <v>363</v>
      </c>
      <c r="C87" s="447"/>
      <c r="D87" s="447"/>
      <c r="E87" s="447"/>
      <c r="F87" s="447"/>
      <c r="G87" s="447"/>
      <c r="H87" s="264"/>
      <c r="I87" s="264"/>
      <c r="J87" s="31">
        <f>J85+J84+J79+J74+J69+J64+J58+J32+J17</f>
        <v>0</v>
      </c>
    </row>
  </sheetData>
  <mergeCells count="92">
    <mergeCell ref="C80:C84"/>
    <mergeCell ref="D69:G69"/>
    <mergeCell ref="D14:D16"/>
    <mergeCell ref="C18:C32"/>
    <mergeCell ref="D18:D20"/>
    <mergeCell ref="E18:E20"/>
    <mergeCell ref="F20:G20"/>
    <mergeCell ref="F28:G28"/>
    <mergeCell ref="F25:G25"/>
    <mergeCell ref="D26:D28"/>
    <mergeCell ref="E26:E28"/>
    <mergeCell ref="D21:D25"/>
    <mergeCell ref="E21:E25"/>
    <mergeCell ref="F31:G31"/>
    <mergeCell ref="D29:D31"/>
    <mergeCell ref="E29:E31"/>
    <mergeCell ref="A65:A84"/>
    <mergeCell ref="B65:B69"/>
    <mergeCell ref="C65:C69"/>
    <mergeCell ref="D65:D68"/>
    <mergeCell ref="E65:E68"/>
    <mergeCell ref="B70:B74"/>
    <mergeCell ref="E75:E78"/>
    <mergeCell ref="B80:B84"/>
    <mergeCell ref="D84:G84"/>
    <mergeCell ref="D74:G74"/>
    <mergeCell ref="D79:G79"/>
    <mergeCell ref="D80:D83"/>
    <mergeCell ref="E80:E83"/>
    <mergeCell ref="C70:C74"/>
    <mergeCell ref="D70:D73"/>
    <mergeCell ref="E70:E73"/>
    <mergeCell ref="A85:A86"/>
    <mergeCell ref="B85:B86"/>
    <mergeCell ref="C85:C86"/>
    <mergeCell ref="D85:D86"/>
    <mergeCell ref="E85:E86"/>
    <mergeCell ref="B18:B32"/>
    <mergeCell ref="AJ11:AJ12"/>
    <mergeCell ref="AG11:AG12"/>
    <mergeCell ref="AF11:AF12"/>
    <mergeCell ref="E14:E16"/>
    <mergeCell ref="F16:G16"/>
    <mergeCell ref="AE3:AE13"/>
    <mergeCell ref="AD3:AD13"/>
    <mergeCell ref="AJ8:AJ9"/>
    <mergeCell ref="AG8:AG9"/>
    <mergeCell ref="AF8:AF9"/>
    <mergeCell ref="AJ3:AJ6"/>
    <mergeCell ref="AG3:AG6"/>
    <mergeCell ref="AF3:AF6"/>
    <mergeCell ref="C75:C79"/>
    <mergeCell ref="A3:A64"/>
    <mergeCell ref="D17:G17"/>
    <mergeCell ref="D32:G32"/>
    <mergeCell ref="D3:D7"/>
    <mergeCell ref="E3:E7"/>
    <mergeCell ref="F7:G7"/>
    <mergeCell ref="B3:B17"/>
    <mergeCell ref="C3:C17"/>
    <mergeCell ref="D8:D10"/>
    <mergeCell ref="E8:E10"/>
    <mergeCell ref="F10:G10"/>
    <mergeCell ref="D11:D13"/>
    <mergeCell ref="E11:E13"/>
    <mergeCell ref="C33:C58"/>
    <mergeCell ref="F13:G13"/>
    <mergeCell ref="D75:D78"/>
    <mergeCell ref="C59:C64"/>
    <mergeCell ref="D64:G64"/>
    <mergeCell ref="B87:G87"/>
    <mergeCell ref="F37:G37"/>
    <mergeCell ref="E33:E37"/>
    <mergeCell ref="D33:D37"/>
    <mergeCell ref="F42:G42"/>
    <mergeCell ref="E38:E42"/>
    <mergeCell ref="D38:D42"/>
    <mergeCell ref="F47:G47"/>
    <mergeCell ref="E43:E47"/>
    <mergeCell ref="D43:D47"/>
    <mergeCell ref="F52:G52"/>
    <mergeCell ref="D48:D52"/>
    <mergeCell ref="E48:E52"/>
    <mergeCell ref="B59:B64"/>
    <mergeCell ref="F63:G63"/>
    <mergeCell ref="E59:E63"/>
    <mergeCell ref="D59:D63"/>
    <mergeCell ref="E53:E57"/>
    <mergeCell ref="F57:G57"/>
    <mergeCell ref="D53:D57"/>
    <mergeCell ref="D58:G58"/>
    <mergeCell ref="B36:B58"/>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C889F-C015-4B28-9E40-FA991015A363}">
  <dimension ref="A1:AJ256"/>
  <sheetViews>
    <sheetView zoomScale="85" zoomScaleNormal="85" workbookViewId="0">
      <selection activeCell="G156" sqref="G156"/>
    </sheetView>
  </sheetViews>
  <sheetFormatPr defaultColWidth="9.1796875" defaultRowHeight="13" x14ac:dyDescent="0.3"/>
  <cols>
    <col min="1" max="1" width="10.453125" style="2" customWidth="1"/>
    <col min="2" max="2" width="9.453125" style="2" customWidth="1"/>
    <col min="3" max="3" width="7.453125" style="2" customWidth="1"/>
    <col min="4" max="4" width="16.54296875" style="2" customWidth="1"/>
    <col min="5" max="5" width="11.54296875" style="2" customWidth="1"/>
    <col min="6" max="6" width="12.453125" style="2" customWidth="1"/>
    <col min="7" max="7" width="25.54296875" style="2" customWidth="1"/>
    <col min="8" max="8" width="12.54296875" style="2" customWidth="1"/>
    <col min="9" max="9" width="20.54296875" style="2" customWidth="1"/>
    <col min="10" max="10" width="24" style="2" customWidth="1"/>
    <col min="11" max="11" width="64.54296875" style="2" customWidth="1"/>
    <col min="12" max="26" width="20.54296875" style="2" customWidth="1"/>
    <col min="27" max="16384" width="9.1796875" style="2"/>
  </cols>
  <sheetData>
    <row r="1" spans="1:36" ht="16" thickBot="1" x14ac:dyDescent="0.4">
      <c r="A1" s="27" t="s">
        <v>364</v>
      </c>
    </row>
    <row r="2" spans="1:36" ht="39.5" thickBot="1" x14ac:dyDescent="0.4">
      <c r="A2" s="257" t="s">
        <v>86</v>
      </c>
      <c r="B2" s="44" t="s">
        <v>365</v>
      </c>
      <c r="C2" s="258" t="s">
        <v>88</v>
      </c>
      <c r="D2" s="44" t="s">
        <v>366</v>
      </c>
      <c r="E2" s="28" t="s">
        <v>90</v>
      </c>
      <c r="F2" s="28" t="s">
        <v>91</v>
      </c>
      <c r="G2" s="258" t="s">
        <v>57</v>
      </c>
      <c r="H2" s="29" t="s">
        <v>92</v>
      </c>
      <c r="I2" s="246"/>
      <c r="J2" s="27"/>
      <c r="K2"/>
      <c r="R2" s="3"/>
      <c r="AA2" s="4"/>
      <c r="AB2" s="243"/>
      <c r="AC2" s="243"/>
      <c r="AD2" s="243"/>
      <c r="AE2" s="243"/>
      <c r="AF2" s="243"/>
      <c r="AG2" s="243"/>
      <c r="AH2" s="243"/>
      <c r="AI2" s="243"/>
      <c r="AJ2" s="4"/>
    </row>
    <row r="3" spans="1:36" ht="12.75" customHeight="1" x14ac:dyDescent="0.3">
      <c r="A3" s="400" t="s">
        <v>96</v>
      </c>
      <c r="B3" s="409" t="s">
        <v>174</v>
      </c>
      <c r="C3" s="379" t="s">
        <v>367</v>
      </c>
      <c r="D3" s="500" t="s">
        <v>368</v>
      </c>
      <c r="E3" s="401" t="s">
        <v>369</v>
      </c>
      <c r="F3" s="241" t="s">
        <v>370</v>
      </c>
      <c r="G3" s="8" t="s">
        <v>102</v>
      </c>
      <c r="H3" s="13">
        <v>0</v>
      </c>
      <c r="J3" s="248"/>
      <c r="K3" s="73"/>
      <c r="R3" s="3"/>
      <c r="AA3" s="4"/>
      <c r="AB3" s="387"/>
      <c r="AC3" s="387"/>
      <c r="AD3" s="387"/>
      <c r="AE3" s="387"/>
      <c r="AF3" s="243"/>
      <c r="AG3" s="243"/>
      <c r="AH3" s="391"/>
      <c r="AI3" s="4"/>
      <c r="AJ3" s="4"/>
    </row>
    <row r="4" spans="1:36" ht="30" customHeight="1" x14ac:dyDescent="0.3">
      <c r="A4" s="400"/>
      <c r="B4" s="409"/>
      <c r="C4" s="379"/>
      <c r="D4" s="500"/>
      <c r="E4" s="401"/>
      <c r="F4" s="241" t="s">
        <v>371</v>
      </c>
      <c r="G4" s="5" t="s">
        <v>104</v>
      </c>
      <c r="H4" s="13">
        <v>0</v>
      </c>
      <c r="J4" s="248"/>
      <c r="K4" s="73"/>
      <c r="R4" s="3"/>
      <c r="AA4" s="4"/>
      <c r="AB4" s="387"/>
      <c r="AC4" s="387"/>
      <c r="AD4" s="387"/>
      <c r="AE4" s="387"/>
      <c r="AF4" s="243"/>
      <c r="AG4" s="243"/>
      <c r="AH4" s="391"/>
      <c r="AI4" s="4"/>
      <c r="AJ4" s="4"/>
    </row>
    <row r="5" spans="1:36" ht="27.65" customHeight="1" x14ac:dyDescent="0.3">
      <c r="A5" s="400"/>
      <c r="B5" s="409"/>
      <c r="C5" s="379"/>
      <c r="D5" s="500"/>
      <c r="E5" s="401"/>
      <c r="F5" s="241" t="s">
        <v>372</v>
      </c>
      <c r="G5" s="8" t="s">
        <v>188</v>
      </c>
      <c r="H5" s="13">
        <v>0</v>
      </c>
      <c r="J5" s="248"/>
      <c r="K5" s="73"/>
      <c r="R5" s="3"/>
      <c r="AA5" s="4"/>
      <c r="AB5" s="387"/>
      <c r="AC5" s="387"/>
      <c r="AD5" s="387"/>
      <c r="AE5" s="387"/>
      <c r="AF5" s="243"/>
      <c r="AG5" s="243"/>
      <c r="AH5" s="391"/>
      <c r="AI5" s="4"/>
      <c r="AJ5" s="4"/>
    </row>
    <row r="6" spans="1:36" ht="45.65" customHeight="1" thickBot="1" x14ac:dyDescent="0.35">
      <c r="A6" s="400"/>
      <c r="B6" s="407"/>
      <c r="C6" s="379"/>
      <c r="D6" s="478"/>
      <c r="E6" s="369"/>
      <c r="F6" s="235" t="s">
        <v>373</v>
      </c>
      <c r="G6" s="5" t="s">
        <v>190</v>
      </c>
      <c r="H6" s="11">
        <v>0</v>
      </c>
      <c r="J6" s="63" t="s">
        <v>105</v>
      </c>
      <c r="K6" s="64" t="s">
        <v>5</v>
      </c>
      <c r="R6" s="3"/>
      <c r="AA6" s="4"/>
      <c r="AB6" s="387"/>
      <c r="AC6" s="387"/>
      <c r="AD6" s="387"/>
      <c r="AE6" s="387"/>
      <c r="AF6" s="243"/>
      <c r="AG6" s="243"/>
      <c r="AH6" s="391"/>
      <c r="AI6" s="4"/>
      <c r="AJ6" s="4"/>
    </row>
    <row r="7" spans="1:36" ht="20.149999999999999" customHeight="1" thickBot="1" x14ac:dyDescent="0.35">
      <c r="A7" s="400"/>
      <c r="B7" s="407"/>
      <c r="C7" s="379"/>
      <c r="D7" s="479"/>
      <c r="E7" s="370"/>
      <c r="F7" s="466" t="s">
        <v>374</v>
      </c>
      <c r="G7" s="389"/>
      <c r="H7" s="12">
        <f>SUM(H3:H6)</f>
        <v>0</v>
      </c>
      <c r="J7" s="63" t="s">
        <v>107</v>
      </c>
      <c r="K7" s="64" t="s">
        <v>108</v>
      </c>
      <c r="R7" s="3"/>
      <c r="AA7" s="4"/>
      <c r="AB7" s="387"/>
      <c r="AC7" s="387"/>
      <c r="AD7" s="243"/>
      <c r="AE7" s="243"/>
      <c r="AF7" s="243"/>
      <c r="AG7" s="243"/>
      <c r="AH7" s="245"/>
      <c r="AI7" s="4"/>
      <c r="AJ7" s="4"/>
    </row>
    <row r="8" spans="1:36" ht="14.5" x14ac:dyDescent="0.3">
      <c r="A8" s="400"/>
      <c r="B8" s="407"/>
      <c r="C8" s="404"/>
      <c r="D8" s="416" t="s">
        <v>375</v>
      </c>
      <c r="E8" s="374" t="s">
        <v>376</v>
      </c>
      <c r="F8" s="241" t="s">
        <v>377</v>
      </c>
      <c r="G8" s="8" t="s">
        <v>102</v>
      </c>
      <c r="H8" s="13">
        <v>0</v>
      </c>
      <c r="J8" s="63" t="s">
        <v>112</v>
      </c>
      <c r="K8" s="64" t="s">
        <v>113</v>
      </c>
      <c r="R8" s="3"/>
      <c r="AA8" s="4"/>
      <c r="AB8" s="387"/>
      <c r="AC8" s="387"/>
      <c r="AD8" s="387"/>
      <c r="AE8" s="387"/>
      <c r="AF8" s="243"/>
      <c r="AG8" s="243"/>
      <c r="AH8" s="391"/>
      <c r="AI8" s="4"/>
      <c r="AJ8" s="4"/>
    </row>
    <row r="9" spans="1:36" ht="35.5" customHeight="1" thickBot="1" x14ac:dyDescent="0.35">
      <c r="A9" s="400"/>
      <c r="B9" s="407"/>
      <c r="C9" s="404"/>
      <c r="D9" s="416"/>
      <c r="E9" s="374"/>
      <c r="F9" s="235" t="s">
        <v>378</v>
      </c>
      <c r="G9" s="5" t="s">
        <v>104</v>
      </c>
      <c r="H9" s="13">
        <v>0</v>
      </c>
      <c r="J9" s="63" t="s">
        <v>115</v>
      </c>
      <c r="K9" s="64" t="s">
        <v>116</v>
      </c>
      <c r="R9" s="3"/>
      <c r="AA9" s="4"/>
      <c r="AB9" s="387"/>
      <c r="AC9" s="387"/>
      <c r="AD9" s="387"/>
      <c r="AE9" s="387"/>
      <c r="AF9" s="243"/>
      <c r="AG9" s="243"/>
      <c r="AH9" s="391"/>
      <c r="AI9" s="4"/>
      <c r="AJ9" s="4"/>
    </row>
    <row r="10" spans="1:36" ht="15" customHeight="1" thickBot="1" x14ac:dyDescent="0.35">
      <c r="A10" s="400"/>
      <c r="B10" s="407"/>
      <c r="C10" s="404"/>
      <c r="D10" s="417"/>
      <c r="E10" s="377"/>
      <c r="F10" s="466" t="s">
        <v>374</v>
      </c>
      <c r="G10" s="389"/>
      <c r="H10" s="12">
        <f>SUM(H8:H9)</f>
        <v>0</v>
      </c>
      <c r="J10" s="47" t="s">
        <v>90</v>
      </c>
      <c r="K10" s="64" t="s">
        <v>117</v>
      </c>
      <c r="R10" s="3"/>
      <c r="AA10" s="4"/>
      <c r="AB10" s="387"/>
      <c r="AC10" s="387"/>
      <c r="AD10" s="243"/>
      <c r="AE10" s="243"/>
      <c r="AF10" s="243"/>
      <c r="AG10" s="243"/>
      <c r="AH10" s="245"/>
      <c r="AI10" s="4"/>
      <c r="AJ10" s="4"/>
    </row>
    <row r="11" spans="1:36" ht="18.649999999999999" customHeight="1" x14ac:dyDescent="0.3">
      <c r="A11" s="400"/>
      <c r="B11" s="407"/>
      <c r="C11" s="404"/>
      <c r="D11" s="415" t="s">
        <v>379</v>
      </c>
      <c r="E11" s="373" t="s">
        <v>380</v>
      </c>
      <c r="F11" s="241" t="s">
        <v>381</v>
      </c>
      <c r="G11" s="9" t="s">
        <v>102</v>
      </c>
      <c r="H11" s="13">
        <v>0</v>
      </c>
      <c r="J11" s="47" t="s">
        <v>91</v>
      </c>
      <c r="K11" s="64" t="s">
        <v>121</v>
      </c>
      <c r="R11" s="3"/>
      <c r="AA11" s="4"/>
      <c r="AB11" s="387"/>
      <c r="AC11" s="387"/>
      <c r="AD11" s="387"/>
      <c r="AE11" s="387"/>
      <c r="AF11" s="243"/>
      <c r="AG11" s="243"/>
      <c r="AH11" s="391"/>
      <c r="AI11" s="4"/>
      <c r="AJ11" s="4"/>
    </row>
    <row r="12" spans="1:36" ht="30.65" customHeight="1" x14ac:dyDescent="0.3">
      <c r="A12" s="400"/>
      <c r="B12" s="407"/>
      <c r="C12" s="404"/>
      <c r="D12" s="416"/>
      <c r="E12" s="374"/>
      <c r="F12" s="241" t="s">
        <v>382</v>
      </c>
      <c r="G12" s="5" t="s">
        <v>104</v>
      </c>
      <c r="H12" s="13">
        <v>0</v>
      </c>
      <c r="J12" s="246"/>
      <c r="K12" s="71"/>
      <c r="R12" s="3"/>
      <c r="AA12" s="4"/>
      <c r="AB12" s="387"/>
      <c r="AC12" s="387"/>
      <c r="AD12" s="387"/>
      <c r="AE12" s="387"/>
      <c r="AF12" s="243"/>
      <c r="AG12" s="243"/>
      <c r="AH12" s="391"/>
      <c r="AI12" s="4"/>
      <c r="AJ12" s="4"/>
    </row>
    <row r="13" spans="1:36" ht="30.65" customHeight="1" x14ac:dyDescent="0.3">
      <c r="A13" s="400"/>
      <c r="B13" s="407"/>
      <c r="C13" s="404"/>
      <c r="D13" s="416"/>
      <c r="E13" s="374"/>
      <c r="F13" s="241" t="s">
        <v>383</v>
      </c>
      <c r="G13" s="8" t="s">
        <v>188</v>
      </c>
      <c r="H13" s="13">
        <v>0</v>
      </c>
      <c r="J13" s="246"/>
      <c r="K13" s="71"/>
      <c r="R13" s="3"/>
      <c r="AA13" s="4"/>
      <c r="AB13" s="387"/>
      <c r="AC13" s="387"/>
      <c r="AD13" s="387"/>
      <c r="AE13" s="387"/>
      <c r="AF13" s="243"/>
      <c r="AG13" s="243"/>
      <c r="AH13" s="391"/>
      <c r="AI13" s="4"/>
      <c r="AJ13" s="4"/>
    </row>
    <row r="14" spans="1:36" ht="40" customHeight="1" thickBot="1" x14ac:dyDescent="0.35">
      <c r="A14" s="400"/>
      <c r="B14" s="407"/>
      <c r="C14" s="404"/>
      <c r="D14" s="416"/>
      <c r="E14" s="374"/>
      <c r="F14" s="241" t="s">
        <v>384</v>
      </c>
      <c r="G14" s="5" t="s">
        <v>190</v>
      </c>
      <c r="H14" s="13">
        <v>0</v>
      </c>
      <c r="J14" s="74"/>
      <c r="K14" s="4"/>
      <c r="R14" s="3"/>
      <c r="AA14" s="4"/>
      <c r="AB14" s="387"/>
      <c r="AC14" s="387"/>
      <c r="AD14" s="387"/>
      <c r="AE14" s="387"/>
      <c r="AF14" s="243"/>
      <c r="AG14" s="243"/>
      <c r="AH14" s="391"/>
      <c r="AI14" s="4"/>
      <c r="AJ14" s="4"/>
    </row>
    <row r="15" spans="1:36" ht="15" customHeight="1" thickBot="1" x14ac:dyDescent="0.35">
      <c r="A15" s="400"/>
      <c r="B15" s="407"/>
      <c r="C15" s="404"/>
      <c r="D15" s="417"/>
      <c r="E15" s="377"/>
      <c r="F15" s="466" t="s">
        <v>374</v>
      </c>
      <c r="G15" s="389"/>
      <c r="H15" s="12">
        <f>SUM(H11:H14)</f>
        <v>0</v>
      </c>
      <c r="R15" s="3"/>
      <c r="AA15" s="4"/>
      <c r="AB15" s="387"/>
      <c r="AC15" s="387"/>
      <c r="AD15" s="243"/>
      <c r="AE15" s="243"/>
      <c r="AF15" s="243"/>
      <c r="AG15" s="243"/>
      <c r="AH15" s="245"/>
      <c r="AI15" s="4"/>
      <c r="AJ15" s="4"/>
    </row>
    <row r="16" spans="1:36" x14ac:dyDescent="0.3">
      <c r="A16" s="400"/>
      <c r="B16" s="407"/>
      <c r="C16" s="404"/>
      <c r="D16" s="501" t="s">
        <v>385</v>
      </c>
      <c r="E16" s="373" t="s">
        <v>386</v>
      </c>
      <c r="F16" s="234" t="s">
        <v>387</v>
      </c>
      <c r="G16" s="9" t="s">
        <v>102</v>
      </c>
      <c r="H16" s="10">
        <v>0</v>
      </c>
      <c r="I16" s="4"/>
      <c r="J16" s="6"/>
      <c r="K16" s="6"/>
      <c r="L16" s="387"/>
      <c r="M16" s="387"/>
      <c r="N16" s="231"/>
      <c r="O16" s="231"/>
      <c r="P16" s="390"/>
      <c r="Q16" s="3"/>
      <c r="R16" s="3"/>
      <c r="AA16" s="4"/>
      <c r="AB16" s="387"/>
      <c r="AC16" s="387"/>
      <c r="AD16" s="387"/>
      <c r="AE16" s="387"/>
      <c r="AF16" s="243"/>
      <c r="AG16" s="243"/>
      <c r="AH16" s="391"/>
      <c r="AI16" s="4"/>
      <c r="AJ16" s="4"/>
    </row>
    <row r="17" spans="1:36" ht="28.5" customHeight="1" thickBot="1" x14ac:dyDescent="0.35">
      <c r="A17" s="400"/>
      <c r="B17" s="407"/>
      <c r="C17" s="404"/>
      <c r="D17" s="502"/>
      <c r="E17" s="374"/>
      <c r="F17" s="235" t="s">
        <v>388</v>
      </c>
      <c r="G17" s="5" t="s">
        <v>104</v>
      </c>
      <c r="H17" s="13">
        <v>0</v>
      </c>
      <c r="I17" s="4"/>
      <c r="J17" s="6"/>
      <c r="K17" s="6"/>
      <c r="L17" s="387"/>
      <c r="M17" s="387"/>
      <c r="N17" s="231"/>
      <c r="O17" s="231"/>
      <c r="P17" s="390"/>
      <c r="Q17" s="3"/>
      <c r="R17" s="3"/>
      <c r="AA17" s="4"/>
      <c r="AB17" s="387"/>
      <c r="AC17" s="387"/>
      <c r="AD17" s="387"/>
      <c r="AE17" s="387"/>
      <c r="AF17" s="243"/>
      <c r="AG17" s="243"/>
      <c r="AH17" s="391"/>
      <c r="AI17" s="4"/>
      <c r="AJ17" s="4"/>
    </row>
    <row r="18" spans="1:36" ht="15" customHeight="1" thickBot="1" x14ac:dyDescent="0.35">
      <c r="A18" s="400"/>
      <c r="B18" s="407"/>
      <c r="C18" s="404"/>
      <c r="D18" s="503"/>
      <c r="E18" s="377"/>
      <c r="F18" s="466" t="s">
        <v>374</v>
      </c>
      <c r="G18" s="389"/>
      <c r="H18" s="12">
        <f>SUM(H16:H17)</f>
        <v>0</v>
      </c>
      <c r="I18" s="4"/>
      <c r="J18" s="6"/>
      <c r="K18" s="6"/>
      <c r="L18" s="243"/>
      <c r="M18" s="243"/>
      <c r="N18" s="231"/>
      <c r="O18" s="231"/>
      <c r="P18" s="244"/>
      <c r="Q18" s="3"/>
      <c r="R18" s="3"/>
      <c r="AA18" s="4"/>
      <c r="AB18" s="387"/>
      <c r="AC18" s="387"/>
      <c r="AD18" s="243"/>
      <c r="AE18" s="243"/>
      <c r="AF18" s="243"/>
      <c r="AG18" s="243"/>
      <c r="AH18" s="245"/>
      <c r="AI18" s="4"/>
      <c r="AJ18" s="4"/>
    </row>
    <row r="19" spans="1:36" x14ac:dyDescent="0.3">
      <c r="A19" s="400"/>
      <c r="B19" s="407"/>
      <c r="C19" s="404"/>
      <c r="D19" s="501" t="s">
        <v>389</v>
      </c>
      <c r="E19" s="368" t="s">
        <v>390</v>
      </c>
      <c r="F19" s="241" t="s">
        <v>391</v>
      </c>
      <c r="G19" s="8" t="s">
        <v>102</v>
      </c>
      <c r="H19" s="13">
        <v>0</v>
      </c>
      <c r="I19" s="4"/>
      <c r="J19" s="4"/>
      <c r="K19" s="4"/>
      <c r="L19" s="4"/>
      <c r="M19" s="4"/>
      <c r="N19" s="3"/>
      <c r="O19" s="3"/>
      <c r="P19" s="3"/>
      <c r="Q19" s="3"/>
      <c r="R19" s="3"/>
      <c r="AA19" s="4"/>
      <c r="AB19" s="387"/>
      <c r="AC19" s="387"/>
      <c r="AD19" s="387"/>
      <c r="AE19" s="387"/>
      <c r="AF19" s="243"/>
      <c r="AG19" s="243"/>
      <c r="AH19" s="391"/>
      <c r="AI19" s="4"/>
      <c r="AJ19" s="4"/>
    </row>
    <row r="20" spans="1:36" ht="33.65" customHeight="1" thickBot="1" x14ac:dyDescent="0.35">
      <c r="A20" s="400"/>
      <c r="B20" s="407"/>
      <c r="C20" s="404"/>
      <c r="D20" s="502"/>
      <c r="E20" s="369"/>
      <c r="F20" s="241" t="s">
        <v>392</v>
      </c>
      <c r="G20" s="5" t="s">
        <v>104</v>
      </c>
      <c r="H20" s="11">
        <v>0</v>
      </c>
      <c r="AA20" s="4"/>
      <c r="AB20" s="387"/>
      <c r="AC20" s="387"/>
      <c r="AD20" s="387"/>
      <c r="AE20" s="387"/>
      <c r="AF20" s="243"/>
      <c r="AG20" s="243"/>
      <c r="AH20" s="391"/>
      <c r="AI20" s="4"/>
      <c r="AJ20" s="4"/>
    </row>
    <row r="21" spans="1:36" ht="15" customHeight="1" thickBot="1" x14ac:dyDescent="0.35">
      <c r="A21" s="400"/>
      <c r="B21" s="407"/>
      <c r="C21" s="404"/>
      <c r="D21" s="503"/>
      <c r="E21" s="386"/>
      <c r="F21" s="466" t="s">
        <v>374</v>
      </c>
      <c r="G21" s="389"/>
      <c r="H21" s="12">
        <f>SUM(H19:H20)</f>
        <v>0</v>
      </c>
      <c r="AA21" s="4"/>
      <c r="AB21" s="243"/>
      <c r="AC21" s="243"/>
      <c r="AD21" s="243"/>
      <c r="AE21" s="243"/>
      <c r="AF21" s="243"/>
      <c r="AG21" s="243"/>
      <c r="AH21" s="245"/>
      <c r="AI21" s="4"/>
      <c r="AJ21" s="4"/>
    </row>
    <row r="22" spans="1:36" ht="15" customHeight="1" x14ac:dyDescent="0.3">
      <c r="A22" s="400"/>
      <c r="B22" s="407"/>
      <c r="C22" s="404"/>
      <c r="D22" s="501" t="s">
        <v>393</v>
      </c>
      <c r="E22" s="368" t="s">
        <v>394</v>
      </c>
      <c r="F22" s="241" t="s">
        <v>395</v>
      </c>
      <c r="G22" s="8" t="s">
        <v>102</v>
      </c>
      <c r="H22" s="13">
        <v>0</v>
      </c>
      <c r="AA22" s="4"/>
      <c r="AB22" s="243"/>
      <c r="AC22" s="243"/>
      <c r="AD22" s="243"/>
      <c r="AE22" s="243"/>
      <c r="AF22" s="243"/>
      <c r="AG22" s="243"/>
      <c r="AH22" s="245"/>
      <c r="AI22" s="4"/>
      <c r="AJ22" s="4"/>
    </row>
    <row r="23" spans="1:36" ht="30" customHeight="1" thickBot="1" x14ac:dyDescent="0.35">
      <c r="A23" s="400"/>
      <c r="B23" s="407"/>
      <c r="C23" s="404"/>
      <c r="D23" s="502"/>
      <c r="E23" s="369"/>
      <c r="F23" s="241" t="s">
        <v>396</v>
      </c>
      <c r="G23" s="5" t="s">
        <v>104</v>
      </c>
      <c r="H23" s="11">
        <v>0</v>
      </c>
      <c r="AA23" s="4"/>
      <c r="AB23" s="243"/>
      <c r="AC23" s="243"/>
      <c r="AD23" s="243"/>
      <c r="AE23" s="243"/>
      <c r="AF23" s="243"/>
      <c r="AG23" s="243"/>
      <c r="AH23" s="245"/>
      <c r="AI23" s="4"/>
      <c r="AJ23" s="4"/>
    </row>
    <row r="24" spans="1:36" ht="15" customHeight="1" thickBot="1" x14ac:dyDescent="0.35">
      <c r="A24" s="400"/>
      <c r="B24" s="407"/>
      <c r="C24" s="404"/>
      <c r="D24" s="503"/>
      <c r="E24" s="386"/>
      <c r="F24" s="466" t="s">
        <v>374</v>
      </c>
      <c r="G24" s="389"/>
      <c r="H24" s="12">
        <f>SUM(H22:H23)</f>
        <v>0</v>
      </c>
      <c r="AA24" s="4"/>
      <c r="AB24" s="243"/>
      <c r="AC24" s="243"/>
      <c r="AD24" s="243"/>
      <c r="AE24" s="243"/>
      <c r="AF24" s="243"/>
      <c r="AG24" s="243"/>
      <c r="AH24" s="245"/>
      <c r="AI24" s="4"/>
      <c r="AJ24" s="4"/>
    </row>
    <row r="25" spans="1:36" x14ac:dyDescent="0.3">
      <c r="A25" s="400"/>
      <c r="B25" s="407"/>
      <c r="C25" s="404"/>
      <c r="D25" s="501" t="s">
        <v>397</v>
      </c>
      <c r="E25" s="368" t="s">
        <v>398</v>
      </c>
      <c r="F25" s="241" t="s">
        <v>399</v>
      </c>
      <c r="G25" s="8" t="s">
        <v>102</v>
      </c>
      <c r="H25" s="13">
        <v>0</v>
      </c>
      <c r="AA25" s="4"/>
      <c r="AB25" s="243"/>
      <c r="AC25" s="243"/>
      <c r="AD25" s="243"/>
      <c r="AE25" s="243"/>
      <c r="AF25" s="243"/>
      <c r="AG25" s="243"/>
      <c r="AH25" s="245"/>
      <c r="AI25" s="4"/>
      <c r="AJ25" s="4"/>
    </row>
    <row r="26" spans="1:36" ht="33" customHeight="1" thickBot="1" x14ac:dyDescent="0.35">
      <c r="A26" s="400"/>
      <c r="B26" s="407"/>
      <c r="C26" s="404"/>
      <c r="D26" s="502"/>
      <c r="E26" s="369"/>
      <c r="F26" s="241" t="s">
        <v>400</v>
      </c>
      <c r="G26" s="5" t="s">
        <v>104</v>
      </c>
      <c r="H26" s="11">
        <v>0</v>
      </c>
      <c r="AA26" s="4"/>
      <c r="AB26" s="243"/>
      <c r="AC26" s="243"/>
      <c r="AD26" s="243"/>
      <c r="AE26" s="243"/>
      <c r="AF26" s="243"/>
      <c r="AG26" s="243"/>
      <c r="AH26" s="245"/>
      <c r="AI26" s="4"/>
      <c r="AJ26" s="4"/>
    </row>
    <row r="27" spans="1:36" ht="15" customHeight="1" thickBot="1" x14ac:dyDescent="0.35">
      <c r="A27" s="400"/>
      <c r="B27" s="407"/>
      <c r="C27" s="404"/>
      <c r="D27" s="503"/>
      <c r="E27" s="386"/>
      <c r="F27" s="466" t="s">
        <v>374</v>
      </c>
      <c r="G27" s="389"/>
      <c r="H27" s="12">
        <f>SUM(H25:H26)</f>
        <v>0</v>
      </c>
      <c r="AA27" s="4"/>
      <c r="AB27" s="243"/>
      <c r="AC27" s="243"/>
      <c r="AD27" s="243"/>
      <c r="AE27" s="243"/>
      <c r="AF27" s="243"/>
      <c r="AG27" s="243"/>
      <c r="AH27" s="245"/>
      <c r="AI27" s="4"/>
      <c r="AJ27" s="4"/>
    </row>
    <row r="28" spans="1:36" ht="15" customHeight="1" x14ac:dyDescent="0.3">
      <c r="A28" s="400"/>
      <c r="B28" s="407"/>
      <c r="C28" s="404"/>
      <c r="D28" s="488" t="s">
        <v>401</v>
      </c>
      <c r="E28" s="491" t="s">
        <v>402</v>
      </c>
      <c r="F28" s="253" t="s">
        <v>403</v>
      </c>
      <c r="G28" s="9" t="s">
        <v>102</v>
      </c>
      <c r="H28" s="52">
        <v>0</v>
      </c>
      <c r="AA28" s="4"/>
      <c r="AB28" s="243"/>
      <c r="AC28" s="243"/>
      <c r="AD28" s="243"/>
      <c r="AE28" s="243"/>
      <c r="AF28" s="243"/>
      <c r="AG28" s="243"/>
      <c r="AH28" s="245"/>
      <c r="AI28" s="4"/>
      <c r="AJ28" s="4"/>
    </row>
    <row r="29" spans="1:36" ht="28.5" customHeight="1" x14ac:dyDescent="0.3">
      <c r="A29" s="400"/>
      <c r="B29" s="407"/>
      <c r="C29" s="404"/>
      <c r="D29" s="489"/>
      <c r="E29" s="492"/>
      <c r="F29" s="253" t="s">
        <v>404</v>
      </c>
      <c r="G29" s="5" t="s">
        <v>104</v>
      </c>
      <c r="H29" s="52">
        <v>0</v>
      </c>
      <c r="AA29" s="4"/>
      <c r="AB29" s="243"/>
      <c r="AC29" s="243"/>
      <c r="AD29" s="243"/>
      <c r="AE29" s="243"/>
      <c r="AF29" s="243"/>
      <c r="AG29" s="243"/>
      <c r="AH29" s="245"/>
      <c r="AI29" s="4"/>
      <c r="AJ29" s="4"/>
    </row>
    <row r="30" spans="1:36" ht="30.65" customHeight="1" x14ac:dyDescent="0.3">
      <c r="A30" s="400"/>
      <c r="B30" s="407"/>
      <c r="C30" s="404"/>
      <c r="D30" s="489"/>
      <c r="E30" s="492"/>
      <c r="F30" s="253" t="s">
        <v>405</v>
      </c>
      <c r="G30" s="8" t="s">
        <v>188</v>
      </c>
      <c r="H30" s="52">
        <v>0</v>
      </c>
      <c r="AA30" s="4"/>
      <c r="AB30" s="243"/>
      <c r="AC30" s="243"/>
      <c r="AD30" s="243"/>
      <c r="AE30" s="243"/>
      <c r="AF30" s="243"/>
      <c r="AG30" s="243"/>
      <c r="AH30" s="245"/>
      <c r="AI30" s="4"/>
      <c r="AJ30" s="4"/>
    </row>
    <row r="31" spans="1:36" ht="41.5" customHeight="1" thickBot="1" x14ac:dyDescent="0.35">
      <c r="A31" s="400"/>
      <c r="B31" s="407"/>
      <c r="C31" s="404"/>
      <c r="D31" s="489"/>
      <c r="E31" s="493"/>
      <c r="F31" s="253" t="s">
        <v>406</v>
      </c>
      <c r="G31" s="5" t="s">
        <v>190</v>
      </c>
      <c r="H31" s="55">
        <v>0</v>
      </c>
      <c r="AA31" s="4"/>
      <c r="AB31" s="243"/>
      <c r="AC31" s="243"/>
      <c r="AD31" s="243"/>
      <c r="AE31" s="243"/>
      <c r="AF31" s="243"/>
      <c r="AG31" s="243"/>
      <c r="AH31" s="245"/>
      <c r="AI31" s="4"/>
      <c r="AJ31" s="4"/>
    </row>
    <row r="32" spans="1:36" ht="16.5" customHeight="1" thickBot="1" x14ac:dyDescent="0.35">
      <c r="A32" s="400"/>
      <c r="B32" s="407"/>
      <c r="C32" s="404"/>
      <c r="D32" s="490"/>
      <c r="E32" s="494"/>
      <c r="F32" s="466" t="s">
        <v>374</v>
      </c>
      <c r="G32" s="487"/>
      <c r="H32" s="54">
        <f>SUM(H28:H31)</f>
        <v>0</v>
      </c>
      <c r="AA32" s="4"/>
      <c r="AB32" s="243"/>
      <c r="AC32" s="243"/>
      <c r="AD32" s="243"/>
      <c r="AE32" s="243"/>
      <c r="AF32" s="243"/>
      <c r="AG32" s="243"/>
      <c r="AH32" s="245"/>
      <c r="AI32" s="4"/>
      <c r="AJ32" s="4"/>
    </row>
    <row r="33" spans="1:36" ht="16.5" customHeight="1" x14ac:dyDescent="0.3">
      <c r="A33" s="400"/>
      <c r="B33" s="407"/>
      <c r="C33" s="404"/>
      <c r="D33" s="488" t="s">
        <v>407</v>
      </c>
      <c r="E33" s="491" t="s">
        <v>408</v>
      </c>
      <c r="F33" s="253" t="s">
        <v>409</v>
      </c>
      <c r="G33" s="51" t="s">
        <v>102</v>
      </c>
      <c r="H33" s="52">
        <v>0</v>
      </c>
      <c r="AA33" s="4"/>
      <c r="AB33" s="243"/>
      <c r="AC33" s="243"/>
      <c r="AD33" s="243"/>
      <c r="AE33" s="243"/>
      <c r="AF33" s="243"/>
      <c r="AG33" s="243"/>
      <c r="AH33" s="245"/>
      <c r="AI33" s="4"/>
      <c r="AJ33" s="4"/>
    </row>
    <row r="34" spans="1:36" ht="33" customHeight="1" thickBot="1" x14ac:dyDescent="0.35">
      <c r="A34" s="400"/>
      <c r="B34" s="407"/>
      <c r="C34" s="404"/>
      <c r="D34" s="489"/>
      <c r="E34" s="493"/>
      <c r="F34" s="254" t="s">
        <v>410</v>
      </c>
      <c r="G34" s="53" t="s">
        <v>104</v>
      </c>
      <c r="H34" s="55">
        <v>0</v>
      </c>
      <c r="AA34" s="4"/>
      <c r="AB34" s="243"/>
      <c r="AC34" s="243"/>
      <c r="AD34" s="243"/>
      <c r="AE34" s="243"/>
      <c r="AF34" s="243"/>
      <c r="AG34" s="243"/>
      <c r="AH34" s="245"/>
      <c r="AI34" s="4"/>
      <c r="AJ34" s="4"/>
    </row>
    <row r="35" spans="1:36" ht="16.5" customHeight="1" thickBot="1" x14ac:dyDescent="0.35">
      <c r="A35" s="400"/>
      <c r="B35" s="407"/>
      <c r="C35" s="404"/>
      <c r="D35" s="490"/>
      <c r="E35" s="494"/>
      <c r="F35" s="466" t="s">
        <v>374</v>
      </c>
      <c r="G35" s="487"/>
      <c r="H35" s="54">
        <f>SUM(H33:H34)</f>
        <v>0</v>
      </c>
      <c r="AA35" s="4"/>
      <c r="AB35" s="243"/>
      <c r="AC35" s="243"/>
      <c r="AD35" s="243"/>
      <c r="AE35" s="243"/>
      <c r="AF35" s="243"/>
      <c r="AG35" s="243"/>
      <c r="AH35" s="245"/>
      <c r="AI35" s="4"/>
      <c r="AJ35" s="4"/>
    </row>
    <row r="36" spans="1:36" ht="21.65" customHeight="1" x14ac:dyDescent="0.3">
      <c r="A36" s="400"/>
      <c r="B36" s="407"/>
      <c r="C36" s="404"/>
      <c r="D36" s="488" t="s">
        <v>411</v>
      </c>
      <c r="E36" s="491" t="s">
        <v>412</v>
      </c>
      <c r="F36" s="253" t="s">
        <v>413</v>
      </c>
      <c r="G36" s="51" t="s">
        <v>102</v>
      </c>
      <c r="H36" s="52">
        <v>0</v>
      </c>
      <c r="AA36" s="4"/>
      <c r="AB36" s="243"/>
      <c r="AC36" s="243"/>
      <c r="AD36" s="243"/>
      <c r="AE36" s="243"/>
      <c r="AF36" s="243"/>
      <c r="AG36" s="243"/>
      <c r="AH36" s="245"/>
      <c r="AI36" s="4"/>
      <c r="AJ36" s="4"/>
    </row>
    <row r="37" spans="1:36" ht="47.5" customHeight="1" thickBot="1" x14ac:dyDescent="0.35">
      <c r="A37" s="400"/>
      <c r="B37" s="407"/>
      <c r="C37" s="404"/>
      <c r="D37" s="489"/>
      <c r="E37" s="493"/>
      <c r="F37" s="254" t="s">
        <v>414</v>
      </c>
      <c r="G37" s="53" t="s">
        <v>104</v>
      </c>
      <c r="H37" s="55">
        <v>0</v>
      </c>
      <c r="AA37" s="4"/>
      <c r="AB37" s="243"/>
      <c r="AC37" s="243"/>
      <c r="AD37" s="243"/>
      <c r="AE37" s="243"/>
      <c r="AF37" s="243"/>
      <c r="AG37" s="243"/>
      <c r="AH37" s="245"/>
      <c r="AI37" s="4"/>
      <c r="AJ37" s="4"/>
    </row>
    <row r="38" spans="1:36" ht="17.149999999999999" customHeight="1" thickBot="1" x14ac:dyDescent="0.35">
      <c r="A38" s="400"/>
      <c r="B38" s="407"/>
      <c r="C38" s="404"/>
      <c r="D38" s="490"/>
      <c r="E38" s="494"/>
      <c r="F38" s="466" t="s">
        <v>374</v>
      </c>
      <c r="G38" s="487"/>
      <c r="H38" s="54">
        <f>SUM(H36:H37)</f>
        <v>0</v>
      </c>
      <c r="AA38" s="4"/>
      <c r="AB38" s="243"/>
      <c r="AC38" s="243"/>
      <c r="AD38" s="243"/>
      <c r="AE38" s="243"/>
      <c r="AF38" s="243"/>
      <c r="AG38" s="243"/>
      <c r="AH38" s="245"/>
      <c r="AI38" s="4"/>
      <c r="AJ38" s="4"/>
    </row>
    <row r="39" spans="1:36" ht="15" customHeight="1" thickBot="1" x14ac:dyDescent="0.35">
      <c r="A39" s="400"/>
      <c r="B39" s="408"/>
      <c r="C39" s="382"/>
      <c r="D39" s="355" t="s">
        <v>415</v>
      </c>
      <c r="E39" s="356"/>
      <c r="F39" s="356"/>
      <c r="G39" s="356"/>
      <c r="H39" s="30">
        <f>H38+H35+H32+H27+H24+H21+H18+H15+H10+H7</f>
        <v>0</v>
      </c>
      <c r="AA39" s="4"/>
      <c r="AB39" s="243"/>
      <c r="AC39" s="243"/>
      <c r="AD39" s="243"/>
      <c r="AE39" s="243"/>
      <c r="AF39" s="243"/>
      <c r="AG39" s="243"/>
      <c r="AH39" s="245"/>
      <c r="AI39" s="4"/>
      <c r="AJ39" s="4"/>
    </row>
    <row r="40" spans="1:36" s="7" customFormat="1" x14ac:dyDescent="0.35">
      <c r="A40" s="400"/>
      <c r="B40" s="409" t="s">
        <v>267</v>
      </c>
      <c r="C40" s="403" t="s">
        <v>416</v>
      </c>
      <c r="D40" s="477" t="s">
        <v>417</v>
      </c>
      <c r="E40" s="368" t="s">
        <v>418</v>
      </c>
      <c r="F40" s="43" t="s">
        <v>419</v>
      </c>
      <c r="G40" s="9" t="s">
        <v>102</v>
      </c>
      <c r="H40" s="10">
        <v>0</v>
      </c>
    </row>
    <row r="41" spans="1:36" s="7" customFormat="1" ht="26" x14ac:dyDescent="0.35">
      <c r="A41" s="400"/>
      <c r="B41" s="409"/>
      <c r="C41" s="404"/>
      <c r="D41" s="500"/>
      <c r="E41" s="401"/>
      <c r="F41" s="70" t="s">
        <v>420</v>
      </c>
      <c r="G41" s="8" t="s">
        <v>104</v>
      </c>
      <c r="H41" s="13">
        <v>0</v>
      </c>
    </row>
    <row r="42" spans="1:36" s="7" customFormat="1" ht="26" x14ac:dyDescent="0.35">
      <c r="A42" s="400"/>
      <c r="B42" s="409"/>
      <c r="C42" s="404"/>
      <c r="D42" s="500"/>
      <c r="E42" s="401"/>
      <c r="F42" s="70" t="s">
        <v>421</v>
      </c>
      <c r="G42" s="8" t="s">
        <v>188</v>
      </c>
      <c r="H42" s="13">
        <v>0</v>
      </c>
    </row>
    <row r="43" spans="1:36" s="7" customFormat="1" ht="39" customHeight="1" thickBot="1" x14ac:dyDescent="0.4">
      <c r="A43" s="400"/>
      <c r="B43" s="409"/>
      <c r="C43" s="404"/>
      <c r="D43" s="478"/>
      <c r="E43" s="369"/>
      <c r="F43" s="70" t="s">
        <v>422</v>
      </c>
      <c r="G43" s="5" t="s">
        <v>190</v>
      </c>
      <c r="H43" s="13">
        <v>0</v>
      </c>
    </row>
    <row r="44" spans="1:36" s="7" customFormat="1" ht="15.75" customHeight="1" thickBot="1" x14ac:dyDescent="0.4">
      <c r="A44" s="400"/>
      <c r="B44" s="409"/>
      <c r="C44" s="404"/>
      <c r="D44" s="479"/>
      <c r="E44" s="472"/>
      <c r="F44" s="466" t="s">
        <v>374</v>
      </c>
      <c r="G44" s="389"/>
      <c r="H44" s="12">
        <f>SUM(H40:H43)</f>
        <v>0</v>
      </c>
    </row>
    <row r="45" spans="1:36" s="7" customFormat="1" ht="12.75" customHeight="1" x14ac:dyDescent="0.35">
      <c r="A45" s="400"/>
      <c r="B45" s="409"/>
      <c r="C45" s="404"/>
      <c r="D45" s="495" t="s">
        <v>423</v>
      </c>
      <c r="E45" s="401" t="s">
        <v>424</v>
      </c>
      <c r="F45" s="69" t="s">
        <v>425</v>
      </c>
      <c r="G45" s="8" t="s">
        <v>102</v>
      </c>
      <c r="H45" s="13">
        <v>0</v>
      </c>
    </row>
    <row r="46" spans="1:36" s="7" customFormat="1" ht="25.5" customHeight="1" x14ac:dyDescent="0.35">
      <c r="A46" s="400"/>
      <c r="B46" s="409"/>
      <c r="C46" s="404"/>
      <c r="D46" s="495"/>
      <c r="E46" s="401"/>
      <c r="F46" s="69" t="s">
        <v>426</v>
      </c>
      <c r="G46" s="8" t="s">
        <v>104</v>
      </c>
      <c r="H46" s="13">
        <v>0</v>
      </c>
    </row>
    <row r="47" spans="1:36" s="7" customFormat="1" ht="25" customHeight="1" x14ac:dyDescent="0.35">
      <c r="A47" s="400"/>
      <c r="B47" s="409"/>
      <c r="C47" s="404"/>
      <c r="D47" s="495"/>
      <c r="E47" s="401"/>
      <c r="F47" s="69" t="s">
        <v>427</v>
      </c>
      <c r="G47" s="8" t="s">
        <v>188</v>
      </c>
      <c r="H47" s="13">
        <v>0</v>
      </c>
    </row>
    <row r="48" spans="1:36" s="7" customFormat="1" ht="40" customHeight="1" thickBot="1" x14ac:dyDescent="0.4">
      <c r="A48" s="400"/>
      <c r="B48" s="409"/>
      <c r="C48" s="404"/>
      <c r="D48" s="496"/>
      <c r="E48" s="369"/>
      <c r="F48" s="70" t="s">
        <v>428</v>
      </c>
      <c r="G48" s="5" t="s">
        <v>190</v>
      </c>
      <c r="H48" s="11">
        <v>0</v>
      </c>
    </row>
    <row r="49" spans="1:8" s="7" customFormat="1" ht="15.75" customHeight="1" thickBot="1" x14ac:dyDescent="0.4">
      <c r="A49" s="400"/>
      <c r="B49" s="409"/>
      <c r="C49" s="404"/>
      <c r="D49" s="497"/>
      <c r="E49" s="473"/>
      <c r="F49" s="466" t="s">
        <v>374</v>
      </c>
      <c r="G49" s="389"/>
      <c r="H49" s="12">
        <f>SUM(H45:H48)</f>
        <v>0</v>
      </c>
    </row>
    <row r="50" spans="1:8" s="7" customFormat="1" ht="12.65" customHeight="1" x14ac:dyDescent="0.35">
      <c r="A50" s="400"/>
      <c r="B50" s="409"/>
      <c r="C50" s="404"/>
      <c r="D50" s="477" t="s">
        <v>429</v>
      </c>
      <c r="E50" s="368" t="s">
        <v>430</v>
      </c>
      <c r="F50" s="69" t="s">
        <v>431</v>
      </c>
      <c r="G50" s="8" t="s">
        <v>102</v>
      </c>
      <c r="H50" s="13">
        <v>0</v>
      </c>
    </row>
    <row r="51" spans="1:8" s="7" customFormat="1" ht="27.65" customHeight="1" x14ac:dyDescent="0.35">
      <c r="A51" s="400"/>
      <c r="B51" s="409"/>
      <c r="C51" s="404"/>
      <c r="D51" s="500"/>
      <c r="E51" s="401"/>
      <c r="F51" s="69" t="s">
        <v>432</v>
      </c>
      <c r="G51" s="8" t="s">
        <v>104</v>
      </c>
      <c r="H51" s="13">
        <v>0</v>
      </c>
    </row>
    <row r="52" spans="1:8" s="7" customFormat="1" ht="29.15" customHeight="1" x14ac:dyDescent="0.35">
      <c r="A52" s="400"/>
      <c r="B52" s="409"/>
      <c r="C52" s="404"/>
      <c r="D52" s="500"/>
      <c r="E52" s="401"/>
      <c r="F52" s="69" t="s">
        <v>433</v>
      </c>
      <c r="G52" s="8" t="s">
        <v>188</v>
      </c>
      <c r="H52" s="13">
        <v>0</v>
      </c>
    </row>
    <row r="53" spans="1:8" s="7" customFormat="1" ht="39.65" customHeight="1" thickBot="1" x14ac:dyDescent="0.4">
      <c r="A53" s="400"/>
      <c r="B53" s="409"/>
      <c r="C53" s="404"/>
      <c r="D53" s="478"/>
      <c r="E53" s="369"/>
      <c r="F53" s="70" t="s">
        <v>434</v>
      </c>
      <c r="G53" s="5" t="s">
        <v>190</v>
      </c>
      <c r="H53" s="11">
        <v>0</v>
      </c>
    </row>
    <row r="54" spans="1:8" s="7" customFormat="1" ht="16.5" customHeight="1" thickBot="1" x14ac:dyDescent="0.4">
      <c r="A54" s="400"/>
      <c r="B54" s="409"/>
      <c r="C54" s="404"/>
      <c r="D54" s="479"/>
      <c r="E54" s="472"/>
      <c r="F54" s="466" t="s">
        <v>374</v>
      </c>
      <c r="G54" s="389"/>
      <c r="H54" s="12">
        <f>SUM(H50:H53)</f>
        <v>0</v>
      </c>
    </row>
    <row r="55" spans="1:8" s="7" customFormat="1" ht="12.75" customHeight="1" x14ac:dyDescent="0.35">
      <c r="A55" s="400"/>
      <c r="B55" s="409"/>
      <c r="C55" s="404"/>
      <c r="D55" s="495" t="s">
        <v>435</v>
      </c>
      <c r="E55" s="401" t="s">
        <v>436</v>
      </c>
      <c r="F55" s="69" t="s">
        <v>437</v>
      </c>
      <c r="G55" s="8" t="s">
        <v>102</v>
      </c>
      <c r="H55" s="13">
        <v>0</v>
      </c>
    </row>
    <row r="56" spans="1:8" s="7" customFormat="1" ht="39.65" customHeight="1" thickBot="1" x14ac:dyDescent="0.4">
      <c r="A56" s="400"/>
      <c r="B56" s="409"/>
      <c r="C56" s="404"/>
      <c r="D56" s="496"/>
      <c r="E56" s="369"/>
      <c r="F56" s="70" t="s">
        <v>438</v>
      </c>
      <c r="G56" s="5" t="s">
        <v>104</v>
      </c>
      <c r="H56" s="11">
        <v>0</v>
      </c>
    </row>
    <row r="57" spans="1:8" s="7" customFormat="1" ht="16.5" customHeight="1" thickBot="1" x14ac:dyDescent="0.4">
      <c r="A57" s="400"/>
      <c r="B57" s="409"/>
      <c r="C57" s="404"/>
      <c r="D57" s="497"/>
      <c r="E57" s="473"/>
      <c r="F57" s="470" t="s">
        <v>374</v>
      </c>
      <c r="G57" s="471"/>
      <c r="H57" s="25">
        <f>SUM(H55:H56)</f>
        <v>0</v>
      </c>
    </row>
    <row r="58" spans="1:8" s="7" customFormat="1" ht="16.5" customHeight="1" x14ac:dyDescent="0.35">
      <c r="A58" s="400"/>
      <c r="B58" s="409"/>
      <c r="C58" s="404"/>
      <c r="D58" s="477" t="s">
        <v>439</v>
      </c>
      <c r="E58" s="368" t="s">
        <v>440</v>
      </c>
      <c r="F58" s="43" t="s">
        <v>441</v>
      </c>
      <c r="G58" s="9" t="s">
        <v>102</v>
      </c>
      <c r="H58" s="10">
        <v>0</v>
      </c>
    </row>
    <row r="59" spans="1:8" s="7" customFormat="1" ht="43" customHeight="1" thickBot="1" x14ac:dyDescent="0.4">
      <c r="A59" s="400"/>
      <c r="B59" s="409"/>
      <c r="C59" s="404"/>
      <c r="D59" s="478"/>
      <c r="E59" s="369"/>
      <c r="F59" s="70" t="s">
        <v>442</v>
      </c>
      <c r="G59" s="5" t="s">
        <v>104</v>
      </c>
      <c r="H59" s="11">
        <v>0</v>
      </c>
    </row>
    <row r="60" spans="1:8" s="7" customFormat="1" ht="16.5" customHeight="1" thickBot="1" x14ac:dyDescent="0.4">
      <c r="A60" s="400"/>
      <c r="B60" s="409"/>
      <c r="C60" s="404"/>
      <c r="D60" s="479"/>
      <c r="E60" s="472"/>
      <c r="F60" s="498" t="s">
        <v>374</v>
      </c>
      <c r="G60" s="499"/>
      <c r="H60" s="12">
        <f>SUM(H58:H59)</f>
        <v>0</v>
      </c>
    </row>
    <row r="61" spans="1:8" s="7" customFormat="1" ht="16.5" customHeight="1" x14ac:dyDescent="0.35">
      <c r="A61" s="400"/>
      <c r="B61" s="409"/>
      <c r="C61" s="404"/>
      <c r="D61" s="415" t="s">
        <v>443</v>
      </c>
      <c r="E61" s="483" t="s">
        <v>444</v>
      </c>
      <c r="F61" s="192" t="s">
        <v>445</v>
      </c>
      <c r="G61" s="191" t="s">
        <v>102</v>
      </c>
      <c r="H61" s="56">
        <v>0</v>
      </c>
    </row>
    <row r="62" spans="1:8" s="7" customFormat="1" ht="43.5" customHeight="1" thickBot="1" x14ac:dyDescent="0.4">
      <c r="A62" s="400"/>
      <c r="B62" s="409"/>
      <c r="C62" s="404"/>
      <c r="D62" s="416"/>
      <c r="E62" s="440"/>
      <c r="F62" s="251" t="s">
        <v>446</v>
      </c>
      <c r="G62" s="80" t="s">
        <v>104</v>
      </c>
      <c r="H62" s="116">
        <v>0</v>
      </c>
    </row>
    <row r="63" spans="1:8" s="7" customFormat="1" ht="16.5" customHeight="1" thickBot="1" x14ac:dyDescent="0.4">
      <c r="A63" s="400"/>
      <c r="B63" s="409"/>
      <c r="C63" s="404"/>
      <c r="D63" s="417"/>
      <c r="E63" s="441"/>
      <c r="F63" s="466" t="s">
        <v>374</v>
      </c>
      <c r="G63" s="389"/>
      <c r="H63" s="12">
        <f>SUM(H61:H62)</f>
        <v>0</v>
      </c>
    </row>
    <row r="64" spans="1:8" s="7" customFormat="1" ht="16.5" customHeight="1" x14ac:dyDescent="0.35">
      <c r="A64" s="400"/>
      <c r="B64" s="409"/>
      <c r="C64" s="404"/>
      <c r="D64" s="477" t="s">
        <v>447</v>
      </c>
      <c r="E64" s="368" t="s">
        <v>448</v>
      </c>
      <c r="F64" s="43" t="s">
        <v>449</v>
      </c>
      <c r="G64" s="9" t="s">
        <v>102</v>
      </c>
      <c r="H64" s="56">
        <v>0</v>
      </c>
    </row>
    <row r="65" spans="1:8" s="7" customFormat="1" ht="46" customHeight="1" thickBot="1" x14ac:dyDescent="0.4">
      <c r="A65" s="400"/>
      <c r="B65" s="409"/>
      <c r="C65" s="404"/>
      <c r="D65" s="478"/>
      <c r="E65" s="369"/>
      <c r="F65" s="70" t="s">
        <v>450</v>
      </c>
      <c r="G65" s="5" t="s">
        <v>104</v>
      </c>
      <c r="H65" s="32">
        <v>0</v>
      </c>
    </row>
    <row r="66" spans="1:8" s="7" customFormat="1" ht="16.5" customHeight="1" thickBot="1" x14ac:dyDescent="0.4">
      <c r="A66" s="400"/>
      <c r="B66" s="409"/>
      <c r="C66" s="404"/>
      <c r="D66" s="479"/>
      <c r="E66" s="472"/>
      <c r="F66" s="466" t="s">
        <v>374</v>
      </c>
      <c r="G66" s="389"/>
      <c r="H66" s="12">
        <f>SUM(H64:H65)</f>
        <v>0</v>
      </c>
    </row>
    <row r="67" spans="1:8" s="7" customFormat="1" ht="16.5" customHeight="1" x14ac:dyDescent="0.35">
      <c r="A67" s="400"/>
      <c r="B67" s="409"/>
      <c r="C67" s="404"/>
      <c r="D67" s="495" t="s">
        <v>451</v>
      </c>
      <c r="E67" s="401" t="s">
        <v>452</v>
      </c>
      <c r="F67" s="69" t="s">
        <v>453</v>
      </c>
      <c r="G67" s="8" t="s">
        <v>102</v>
      </c>
      <c r="H67" s="32">
        <v>0</v>
      </c>
    </row>
    <row r="68" spans="1:8" s="7" customFormat="1" ht="45.65" customHeight="1" thickBot="1" x14ac:dyDescent="0.4">
      <c r="A68" s="400"/>
      <c r="B68" s="409"/>
      <c r="C68" s="404"/>
      <c r="D68" s="496"/>
      <c r="E68" s="369"/>
      <c r="F68" s="70" t="s">
        <v>454</v>
      </c>
      <c r="G68" s="5" t="s">
        <v>104</v>
      </c>
      <c r="H68" s="32">
        <v>0</v>
      </c>
    </row>
    <row r="69" spans="1:8" s="7" customFormat="1" ht="16.5" customHeight="1" thickBot="1" x14ac:dyDescent="0.4">
      <c r="A69" s="400"/>
      <c r="B69" s="409"/>
      <c r="C69" s="404"/>
      <c r="D69" s="497"/>
      <c r="E69" s="473"/>
      <c r="F69" s="466" t="s">
        <v>374</v>
      </c>
      <c r="G69" s="389"/>
      <c r="H69" s="25">
        <f>SUM(H67:H68)</f>
        <v>0</v>
      </c>
    </row>
    <row r="70" spans="1:8" s="7" customFormat="1" ht="15.75" customHeight="1" thickBot="1" x14ac:dyDescent="0.4">
      <c r="A70" s="400"/>
      <c r="B70" s="409"/>
      <c r="C70" s="405"/>
      <c r="D70" s="508" t="s">
        <v>455</v>
      </c>
      <c r="E70" s="356"/>
      <c r="F70" s="356"/>
      <c r="G70" s="356"/>
      <c r="H70" s="30">
        <f>H69+H66+H63+H60+H57+H54+H49+H44</f>
        <v>0</v>
      </c>
    </row>
    <row r="71" spans="1:8" s="7" customFormat="1" ht="12.75" customHeight="1" x14ac:dyDescent="0.35">
      <c r="A71" s="400"/>
      <c r="B71" s="360" t="s">
        <v>360</v>
      </c>
      <c r="C71" s="357" t="s">
        <v>456</v>
      </c>
      <c r="D71" s="416" t="s">
        <v>457</v>
      </c>
      <c r="E71" s="374" t="s">
        <v>458</v>
      </c>
      <c r="F71" s="241" t="s">
        <v>459</v>
      </c>
      <c r="G71" s="8" t="s">
        <v>102</v>
      </c>
      <c r="H71" s="13">
        <v>0</v>
      </c>
    </row>
    <row r="72" spans="1:8" s="7" customFormat="1" ht="41.15" customHeight="1" thickBot="1" x14ac:dyDescent="0.4">
      <c r="A72" s="400"/>
      <c r="B72" s="361"/>
      <c r="C72" s="358"/>
      <c r="D72" s="416"/>
      <c r="E72" s="374"/>
      <c r="F72" s="235" t="s">
        <v>460</v>
      </c>
      <c r="G72" s="5" t="s">
        <v>104</v>
      </c>
      <c r="H72" s="13">
        <v>0</v>
      </c>
    </row>
    <row r="73" spans="1:8" s="7" customFormat="1" ht="15.75" customHeight="1" thickBot="1" x14ac:dyDescent="0.4">
      <c r="A73" s="400"/>
      <c r="B73" s="361"/>
      <c r="C73" s="358"/>
      <c r="D73" s="417"/>
      <c r="E73" s="377"/>
      <c r="F73" s="466" t="s">
        <v>374</v>
      </c>
      <c r="G73" s="389"/>
      <c r="H73" s="15">
        <f>SUM(H71:H72)</f>
        <v>0</v>
      </c>
    </row>
    <row r="74" spans="1:8" ht="12.65" customHeight="1" x14ac:dyDescent="0.3">
      <c r="A74" s="400"/>
      <c r="B74" s="361"/>
      <c r="C74" s="358"/>
      <c r="D74" s="477" t="s">
        <v>673</v>
      </c>
      <c r="E74" s="374" t="s">
        <v>461</v>
      </c>
      <c r="F74" s="249" t="s">
        <v>462</v>
      </c>
      <c r="G74" s="8" t="s">
        <v>102</v>
      </c>
      <c r="H74" s="13">
        <v>0</v>
      </c>
    </row>
    <row r="75" spans="1:8" ht="30.65" customHeight="1" x14ac:dyDescent="0.3">
      <c r="A75" s="400"/>
      <c r="B75" s="361"/>
      <c r="C75" s="358"/>
      <c r="D75" s="500"/>
      <c r="E75" s="374"/>
      <c r="F75" s="249" t="s">
        <v>463</v>
      </c>
      <c r="G75" s="8" t="s">
        <v>104</v>
      </c>
      <c r="H75" s="13">
        <v>0</v>
      </c>
    </row>
    <row r="76" spans="1:8" ht="30" customHeight="1" x14ac:dyDescent="0.3">
      <c r="A76" s="400"/>
      <c r="B76" s="361"/>
      <c r="C76" s="358"/>
      <c r="D76" s="500"/>
      <c r="E76" s="374"/>
      <c r="F76" s="249" t="s">
        <v>464</v>
      </c>
      <c r="G76" s="8" t="s">
        <v>188</v>
      </c>
      <c r="H76" s="13">
        <v>0</v>
      </c>
    </row>
    <row r="77" spans="1:8" ht="42" customHeight="1" thickBot="1" x14ac:dyDescent="0.35">
      <c r="A77" s="400"/>
      <c r="B77" s="361"/>
      <c r="C77" s="358"/>
      <c r="D77" s="478"/>
      <c r="E77" s="374"/>
      <c r="F77" s="249" t="s">
        <v>465</v>
      </c>
      <c r="G77" s="5" t="s">
        <v>190</v>
      </c>
      <c r="H77" s="13">
        <v>0</v>
      </c>
    </row>
    <row r="78" spans="1:8" ht="16.5" customHeight="1" thickBot="1" x14ac:dyDescent="0.35">
      <c r="A78" s="400"/>
      <c r="B78" s="361"/>
      <c r="C78" s="358"/>
      <c r="D78" s="479"/>
      <c r="E78" s="377"/>
      <c r="F78" s="466" t="s">
        <v>374</v>
      </c>
      <c r="G78" s="389"/>
      <c r="H78" s="15">
        <f>SUM(H74:H77)</f>
        <v>0</v>
      </c>
    </row>
    <row r="79" spans="1:8" x14ac:dyDescent="0.3">
      <c r="A79" s="400"/>
      <c r="B79" s="509"/>
      <c r="C79" s="358"/>
      <c r="D79" s="477" t="s">
        <v>466</v>
      </c>
      <c r="E79" s="374" t="s">
        <v>467</v>
      </c>
      <c r="F79" s="249" t="s">
        <v>468</v>
      </c>
      <c r="G79" s="8" t="s">
        <v>102</v>
      </c>
      <c r="H79" s="13">
        <v>0</v>
      </c>
    </row>
    <row r="80" spans="1:8" ht="26.5" thickBot="1" x14ac:dyDescent="0.35">
      <c r="A80" s="400"/>
      <c r="B80" s="509"/>
      <c r="C80" s="358"/>
      <c r="D80" s="478"/>
      <c r="E80" s="374"/>
      <c r="F80" s="249" t="s">
        <v>469</v>
      </c>
      <c r="G80" s="5" t="s">
        <v>104</v>
      </c>
      <c r="H80" s="13">
        <v>0</v>
      </c>
    </row>
    <row r="81" spans="1:8" ht="18" customHeight="1" thickBot="1" x14ac:dyDescent="0.35">
      <c r="A81" s="400"/>
      <c r="B81" s="509"/>
      <c r="C81" s="358"/>
      <c r="D81" s="479"/>
      <c r="E81" s="377"/>
      <c r="F81" s="466" t="s">
        <v>374</v>
      </c>
      <c r="G81" s="389"/>
      <c r="H81" s="15">
        <f>SUM(H79:H80)</f>
        <v>0</v>
      </c>
    </row>
    <row r="82" spans="1:8" ht="18" customHeight="1" x14ac:dyDescent="0.3">
      <c r="A82" s="400"/>
      <c r="B82" s="509"/>
      <c r="C82" s="358"/>
      <c r="D82" s="477" t="s">
        <v>470</v>
      </c>
      <c r="E82" s="374" t="s">
        <v>471</v>
      </c>
      <c r="F82" s="249" t="s">
        <v>472</v>
      </c>
      <c r="G82" s="8" t="s">
        <v>102</v>
      </c>
      <c r="H82" s="13">
        <v>0</v>
      </c>
    </row>
    <row r="83" spans="1:8" ht="39.65" customHeight="1" thickBot="1" x14ac:dyDescent="0.35">
      <c r="A83" s="400"/>
      <c r="B83" s="509"/>
      <c r="C83" s="358"/>
      <c r="D83" s="478"/>
      <c r="E83" s="374"/>
      <c r="F83" s="249" t="s">
        <v>473</v>
      </c>
      <c r="G83" s="5" t="s">
        <v>104</v>
      </c>
      <c r="H83" s="13">
        <v>0</v>
      </c>
    </row>
    <row r="84" spans="1:8" ht="16.5" customHeight="1" thickBot="1" x14ac:dyDescent="0.35">
      <c r="A84" s="400"/>
      <c r="B84" s="509"/>
      <c r="C84" s="358"/>
      <c r="D84" s="479"/>
      <c r="E84" s="377"/>
      <c r="F84" s="466" t="s">
        <v>374</v>
      </c>
      <c r="G84" s="389"/>
      <c r="H84" s="15">
        <f>SUM(H82:H83)</f>
        <v>0</v>
      </c>
    </row>
    <row r="85" spans="1:8" x14ac:dyDescent="0.3">
      <c r="A85" s="400"/>
      <c r="B85" s="509"/>
      <c r="C85" s="358"/>
      <c r="D85" s="477" t="s">
        <v>474</v>
      </c>
      <c r="E85" s="374" t="s">
        <v>475</v>
      </c>
      <c r="F85" s="249" t="s">
        <v>476</v>
      </c>
      <c r="G85" s="8" t="s">
        <v>102</v>
      </c>
      <c r="H85" s="13">
        <v>0</v>
      </c>
    </row>
    <row r="86" spans="1:8" ht="44.15" customHeight="1" thickBot="1" x14ac:dyDescent="0.35">
      <c r="A86" s="400"/>
      <c r="B86" s="509"/>
      <c r="C86" s="358"/>
      <c r="D86" s="478"/>
      <c r="E86" s="374"/>
      <c r="F86" s="249" t="s">
        <v>477</v>
      </c>
      <c r="G86" s="5" t="s">
        <v>104</v>
      </c>
      <c r="H86" s="13">
        <v>0</v>
      </c>
    </row>
    <row r="87" spans="1:8" ht="16" thickBot="1" x14ac:dyDescent="0.35">
      <c r="A87" s="400"/>
      <c r="B87" s="509"/>
      <c r="C87" s="358"/>
      <c r="D87" s="479"/>
      <c r="E87" s="377"/>
      <c r="F87" s="466" t="s">
        <v>478</v>
      </c>
      <c r="G87" s="389"/>
      <c r="H87" s="15">
        <f>SUM(H85:H86)</f>
        <v>0</v>
      </c>
    </row>
    <row r="88" spans="1:8" x14ac:dyDescent="0.3">
      <c r="A88" s="400"/>
      <c r="B88" s="509"/>
      <c r="C88" s="358"/>
      <c r="D88" s="477" t="s">
        <v>672</v>
      </c>
      <c r="E88" s="374" t="s">
        <v>479</v>
      </c>
      <c r="F88" s="249" t="s">
        <v>480</v>
      </c>
      <c r="G88" s="8" t="s">
        <v>102</v>
      </c>
      <c r="H88" s="13">
        <v>0</v>
      </c>
    </row>
    <row r="89" spans="1:8" ht="86.15" customHeight="1" thickBot="1" x14ac:dyDescent="0.35">
      <c r="A89" s="400"/>
      <c r="B89" s="509"/>
      <c r="C89" s="358"/>
      <c r="D89" s="478"/>
      <c r="E89" s="374"/>
      <c r="F89" s="249" t="s">
        <v>481</v>
      </c>
      <c r="G89" s="5" t="s">
        <v>104</v>
      </c>
      <c r="H89" s="13">
        <v>0</v>
      </c>
    </row>
    <row r="90" spans="1:8" ht="24.65" customHeight="1" thickBot="1" x14ac:dyDescent="0.35">
      <c r="A90" s="400"/>
      <c r="B90" s="509"/>
      <c r="C90" s="358"/>
      <c r="D90" s="479"/>
      <c r="E90" s="377"/>
      <c r="F90" s="466" t="s">
        <v>478</v>
      </c>
      <c r="G90" s="389"/>
      <c r="H90" s="15">
        <f>SUM(H88:H89)</f>
        <v>0</v>
      </c>
    </row>
    <row r="91" spans="1:8" x14ac:dyDescent="0.3">
      <c r="A91" s="400"/>
      <c r="B91" s="509"/>
      <c r="C91" s="358"/>
      <c r="D91" s="477" t="s">
        <v>482</v>
      </c>
      <c r="E91" s="374" t="s">
        <v>483</v>
      </c>
      <c r="F91" s="249" t="s">
        <v>484</v>
      </c>
      <c r="G91" s="8" t="s">
        <v>102</v>
      </c>
      <c r="H91" s="13">
        <v>0</v>
      </c>
    </row>
    <row r="92" spans="1:8" ht="26" x14ac:dyDescent="0.3">
      <c r="A92" s="400"/>
      <c r="B92" s="509"/>
      <c r="C92" s="358"/>
      <c r="D92" s="500"/>
      <c r="E92" s="374"/>
      <c r="F92" s="249" t="s">
        <v>485</v>
      </c>
      <c r="G92" s="8" t="s">
        <v>104</v>
      </c>
      <c r="H92" s="13">
        <v>0</v>
      </c>
    </row>
    <row r="93" spans="1:8" ht="26" x14ac:dyDescent="0.3">
      <c r="A93" s="400"/>
      <c r="B93" s="509"/>
      <c r="C93" s="358"/>
      <c r="D93" s="500"/>
      <c r="E93" s="374"/>
      <c r="F93" s="249" t="s">
        <v>486</v>
      </c>
      <c r="G93" s="8" t="s">
        <v>188</v>
      </c>
      <c r="H93" s="13">
        <v>0</v>
      </c>
    </row>
    <row r="94" spans="1:8" ht="42.65" customHeight="1" thickBot="1" x14ac:dyDescent="0.35">
      <c r="A94" s="400"/>
      <c r="B94" s="509"/>
      <c r="C94" s="358"/>
      <c r="D94" s="478"/>
      <c r="E94" s="374"/>
      <c r="F94" s="249" t="s">
        <v>487</v>
      </c>
      <c r="G94" s="5" t="s">
        <v>190</v>
      </c>
      <c r="H94" s="13">
        <v>0</v>
      </c>
    </row>
    <row r="95" spans="1:8" ht="16" thickBot="1" x14ac:dyDescent="0.35">
      <c r="A95" s="400"/>
      <c r="B95" s="509"/>
      <c r="C95" s="358"/>
      <c r="D95" s="479"/>
      <c r="E95" s="377"/>
      <c r="F95" s="466" t="s">
        <v>478</v>
      </c>
      <c r="G95" s="389"/>
      <c r="H95" s="15">
        <f>SUM(H91:H94)</f>
        <v>0</v>
      </c>
    </row>
    <row r="96" spans="1:8" x14ac:dyDescent="0.3">
      <c r="A96" s="400"/>
      <c r="B96" s="509"/>
      <c r="C96" s="358"/>
      <c r="D96" s="477" t="s">
        <v>488</v>
      </c>
      <c r="E96" s="374" t="s">
        <v>489</v>
      </c>
      <c r="F96" s="249" t="s">
        <v>490</v>
      </c>
      <c r="G96" s="8" t="s">
        <v>102</v>
      </c>
      <c r="H96" s="13">
        <v>0</v>
      </c>
    </row>
    <row r="97" spans="1:8" ht="42.65" customHeight="1" thickBot="1" x14ac:dyDescent="0.35">
      <c r="A97" s="400"/>
      <c r="B97" s="509"/>
      <c r="C97" s="358"/>
      <c r="D97" s="478"/>
      <c r="E97" s="374"/>
      <c r="F97" s="249" t="s">
        <v>491</v>
      </c>
      <c r="G97" s="5" t="s">
        <v>104</v>
      </c>
      <c r="H97" s="13">
        <v>0</v>
      </c>
    </row>
    <row r="98" spans="1:8" ht="16" thickBot="1" x14ac:dyDescent="0.35">
      <c r="A98" s="400"/>
      <c r="B98" s="509"/>
      <c r="C98" s="358"/>
      <c r="D98" s="479"/>
      <c r="E98" s="377"/>
      <c r="F98" s="466" t="s">
        <v>478</v>
      </c>
      <c r="G98" s="389"/>
      <c r="H98" s="15">
        <f>SUM(H96:H97)</f>
        <v>0</v>
      </c>
    </row>
    <row r="99" spans="1:8" x14ac:dyDescent="0.3">
      <c r="A99" s="400"/>
      <c r="B99" s="509"/>
      <c r="C99" s="358"/>
      <c r="D99" s="477" t="s">
        <v>492</v>
      </c>
      <c r="E99" s="374" t="s">
        <v>493</v>
      </c>
      <c r="F99" s="249" t="s">
        <v>494</v>
      </c>
      <c r="G99" s="8" t="s">
        <v>102</v>
      </c>
      <c r="H99" s="13">
        <v>0</v>
      </c>
    </row>
    <row r="100" spans="1:8" ht="26.5" thickBot="1" x14ac:dyDescent="0.35">
      <c r="A100" s="400"/>
      <c r="B100" s="509"/>
      <c r="C100" s="358"/>
      <c r="D100" s="478"/>
      <c r="E100" s="374"/>
      <c r="F100" s="249" t="s">
        <v>495</v>
      </c>
      <c r="G100" s="5" t="s">
        <v>104</v>
      </c>
      <c r="H100" s="13">
        <v>0</v>
      </c>
    </row>
    <row r="101" spans="1:8" ht="16" thickBot="1" x14ac:dyDescent="0.35">
      <c r="A101" s="400"/>
      <c r="B101" s="509"/>
      <c r="C101" s="358"/>
      <c r="D101" s="479"/>
      <c r="E101" s="377"/>
      <c r="F101" s="466" t="s">
        <v>478</v>
      </c>
      <c r="G101" s="389"/>
      <c r="H101" s="15">
        <f>SUM(H99:H100)</f>
        <v>0</v>
      </c>
    </row>
    <row r="102" spans="1:8" x14ac:dyDescent="0.3">
      <c r="A102" s="400"/>
      <c r="B102" s="509"/>
      <c r="C102" s="358"/>
      <c r="D102" s="477" t="s">
        <v>496</v>
      </c>
      <c r="E102" s="374" t="s">
        <v>497</v>
      </c>
      <c r="F102" s="249" t="s">
        <v>498</v>
      </c>
      <c r="G102" s="8" t="s">
        <v>102</v>
      </c>
      <c r="H102" s="13">
        <v>0</v>
      </c>
    </row>
    <row r="103" spans="1:8" ht="26.5" thickBot="1" x14ac:dyDescent="0.35">
      <c r="A103" s="400"/>
      <c r="B103" s="509"/>
      <c r="C103" s="358"/>
      <c r="D103" s="478"/>
      <c r="E103" s="374"/>
      <c r="F103" s="249" t="s">
        <v>499</v>
      </c>
      <c r="G103" s="5" t="s">
        <v>104</v>
      </c>
      <c r="H103" s="13">
        <v>0</v>
      </c>
    </row>
    <row r="104" spans="1:8" ht="16" thickBot="1" x14ac:dyDescent="0.35">
      <c r="A104" s="400"/>
      <c r="B104" s="509"/>
      <c r="C104" s="358"/>
      <c r="D104" s="479"/>
      <c r="E104" s="377"/>
      <c r="F104" s="466" t="s">
        <v>478</v>
      </c>
      <c r="G104" s="389"/>
      <c r="H104" s="15">
        <f>SUM(H102:H103)</f>
        <v>0</v>
      </c>
    </row>
    <row r="105" spans="1:8" x14ac:dyDescent="0.3">
      <c r="A105" s="400"/>
      <c r="B105" s="509"/>
      <c r="C105" s="358"/>
      <c r="D105" s="477" t="s">
        <v>500</v>
      </c>
      <c r="E105" s="374" t="s">
        <v>501</v>
      </c>
      <c r="F105" s="249" t="s">
        <v>502</v>
      </c>
      <c r="G105" s="8" t="s">
        <v>102</v>
      </c>
      <c r="H105" s="13">
        <v>0</v>
      </c>
    </row>
    <row r="106" spans="1:8" ht="43.5" customHeight="1" thickBot="1" x14ac:dyDescent="0.35">
      <c r="A106" s="400"/>
      <c r="B106" s="509"/>
      <c r="C106" s="358"/>
      <c r="D106" s="478"/>
      <c r="E106" s="374"/>
      <c r="F106" s="249" t="s">
        <v>503</v>
      </c>
      <c r="G106" s="5" t="s">
        <v>104</v>
      </c>
      <c r="H106" s="13">
        <v>0</v>
      </c>
    </row>
    <row r="107" spans="1:8" ht="20.5" customHeight="1" thickBot="1" x14ac:dyDescent="0.35">
      <c r="A107" s="400"/>
      <c r="B107" s="509"/>
      <c r="C107" s="358"/>
      <c r="D107" s="479"/>
      <c r="E107" s="377"/>
      <c r="F107" s="466" t="s">
        <v>478</v>
      </c>
      <c r="G107" s="389"/>
      <c r="H107" s="15">
        <f>SUM(H105:H106)</f>
        <v>0</v>
      </c>
    </row>
    <row r="108" spans="1:8" ht="18" customHeight="1" thickBot="1" x14ac:dyDescent="0.35">
      <c r="A108" s="396"/>
      <c r="B108" s="509"/>
      <c r="C108" s="358"/>
      <c r="D108" s="355" t="s">
        <v>504</v>
      </c>
      <c r="E108" s="356"/>
      <c r="F108" s="356"/>
      <c r="G108" s="356"/>
      <c r="H108" s="46">
        <f>H107+H104+H101+H98+H95+H90+H87+H84+H81+H78+H73</f>
        <v>0</v>
      </c>
    </row>
    <row r="109" spans="1:8" ht="28" customHeight="1" x14ac:dyDescent="0.3">
      <c r="A109" s="480" t="s">
        <v>160</v>
      </c>
      <c r="B109" s="406" t="s">
        <v>174</v>
      </c>
      <c r="C109" s="403" t="s">
        <v>505</v>
      </c>
      <c r="D109" s="371" t="s">
        <v>368</v>
      </c>
      <c r="E109" s="394" t="s">
        <v>506</v>
      </c>
      <c r="F109" s="5" t="s">
        <v>507</v>
      </c>
      <c r="G109" s="5" t="s">
        <v>165</v>
      </c>
      <c r="H109" s="11">
        <v>0</v>
      </c>
    </row>
    <row r="110" spans="1:8" ht="28" customHeight="1" x14ac:dyDescent="0.3">
      <c r="A110" s="481"/>
      <c r="B110" s="407"/>
      <c r="C110" s="404"/>
      <c r="D110" s="372"/>
      <c r="E110" s="375"/>
      <c r="F110" s="5" t="s">
        <v>507</v>
      </c>
      <c r="G110" s="5" t="s">
        <v>165</v>
      </c>
      <c r="H110" s="11">
        <v>0</v>
      </c>
    </row>
    <row r="111" spans="1:8" ht="28" customHeight="1" x14ac:dyDescent="0.3">
      <c r="A111" s="481"/>
      <c r="B111" s="407"/>
      <c r="C111" s="404"/>
      <c r="D111" s="372"/>
      <c r="E111" s="375"/>
      <c r="F111" s="5" t="s">
        <v>700</v>
      </c>
      <c r="G111" s="5" t="s">
        <v>690</v>
      </c>
      <c r="H111" s="11">
        <v>0</v>
      </c>
    </row>
    <row r="112" spans="1:8" ht="40" customHeight="1" thickBot="1" x14ac:dyDescent="0.35">
      <c r="A112" s="481"/>
      <c r="B112" s="407"/>
      <c r="C112" s="404"/>
      <c r="D112" s="372"/>
      <c r="E112" s="375"/>
      <c r="F112" s="5" t="s">
        <v>701</v>
      </c>
      <c r="G112" s="49" t="s">
        <v>691</v>
      </c>
      <c r="H112" s="11">
        <v>0</v>
      </c>
    </row>
    <row r="113" spans="1:8" ht="16.5" customHeight="1" thickBot="1" x14ac:dyDescent="0.35">
      <c r="A113" s="481"/>
      <c r="B113" s="407"/>
      <c r="C113" s="404"/>
      <c r="D113" s="376"/>
      <c r="E113" s="377"/>
      <c r="F113" s="466" t="s">
        <v>374</v>
      </c>
      <c r="G113" s="389"/>
      <c r="H113" s="12">
        <f>SUM(H109:H112)</f>
        <v>0</v>
      </c>
    </row>
    <row r="114" spans="1:8" ht="26" x14ac:dyDescent="0.3">
      <c r="A114" s="481"/>
      <c r="B114" s="407"/>
      <c r="C114" s="404"/>
      <c r="D114" s="371" t="s">
        <v>375</v>
      </c>
      <c r="E114" s="394" t="s">
        <v>508</v>
      </c>
      <c r="F114" s="241" t="s">
        <v>509</v>
      </c>
      <c r="G114" s="8" t="s">
        <v>163</v>
      </c>
      <c r="H114" s="13">
        <v>0</v>
      </c>
    </row>
    <row r="115" spans="1:8" ht="42.65" customHeight="1" thickBot="1" x14ac:dyDescent="0.35">
      <c r="A115" s="481"/>
      <c r="B115" s="407"/>
      <c r="C115" s="404"/>
      <c r="D115" s="372"/>
      <c r="E115" s="375"/>
      <c r="F115" s="241" t="s">
        <v>510</v>
      </c>
      <c r="G115" s="5" t="s">
        <v>165</v>
      </c>
      <c r="H115" s="13">
        <v>0</v>
      </c>
    </row>
    <row r="116" spans="1:8" ht="16.5" customHeight="1" thickBot="1" x14ac:dyDescent="0.35">
      <c r="A116" s="481"/>
      <c r="B116" s="407"/>
      <c r="C116" s="404"/>
      <c r="D116" s="376"/>
      <c r="E116" s="377"/>
      <c r="F116" s="466" t="s">
        <v>374</v>
      </c>
      <c r="G116" s="389"/>
      <c r="H116" s="12">
        <f>SUM(H114:H115)</f>
        <v>0</v>
      </c>
    </row>
    <row r="117" spans="1:8" ht="26" x14ac:dyDescent="0.3">
      <c r="A117" s="481"/>
      <c r="B117" s="407"/>
      <c r="C117" s="404"/>
      <c r="D117" s="415" t="s">
        <v>379</v>
      </c>
      <c r="E117" s="394" t="s">
        <v>511</v>
      </c>
      <c r="F117" s="235" t="s">
        <v>512</v>
      </c>
      <c r="G117" s="8" t="s">
        <v>163</v>
      </c>
      <c r="H117" s="13">
        <v>0</v>
      </c>
    </row>
    <row r="118" spans="1:8" ht="26" x14ac:dyDescent="0.3">
      <c r="A118" s="481"/>
      <c r="B118" s="407"/>
      <c r="C118" s="404"/>
      <c r="D118" s="416"/>
      <c r="E118" s="375"/>
      <c r="F118" s="308" t="s">
        <v>513</v>
      </c>
      <c r="G118" s="5" t="s">
        <v>165</v>
      </c>
      <c r="H118" s="13">
        <v>0</v>
      </c>
    </row>
    <row r="119" spans="1:8" ht="26" x14ac:dyDescent="0.3">
      <c r="A119" s="481"/>
      <c r="B119" s="407"/>
      <c r="C119" s="404"/>
      <c r="D119" s="416"/>
      <c r="E119" s="375"/>
      <c r="F119" s="308" t="s">
        <v>702</v>
      </c>
      <c r="G119" s="5" t="s">
        <v>690</v>
      </c>
      <c r="H119" s="13">
        <v>0</v>
      </c>
    </row>
    <row r="120" spans="1:8" ht="43.5" customHeight="1" thickBot="1" x14ac:dyDescent="0.35">
      <c r="A120" s="481"/>
      <c r="B120" s="407"/>
      <c r="C120" s="404"/>
      <c r="D120" s="416"/>
      <c r="E120" s="375"/>
      <c r="F120" s="235" t="s">
        <v>703</v>
      </c>
      <c r="G120" s="49" t="s">
        <v>691</v>
      </c>
      <c r="H120" s="13">
        <v>0</v>
      </c>
    </row>
    <row r="121" spans="1:8" ht="16.5" customHeight="1" thickBot="1" x14ac:dyDescent="0.35">
      <c r="A121" s="481"/>
      <c r="B121" s="407"/>
      <c r="C121" s="404"/>
      <c r="D121" s="417"/>
      <c r="E121" s="377"/>
      <c r="F121" s="466" t="s">
        <v>374</v>
      </c>
      <c r="G121" s="389"/>
      <c r="H121" s="12">
        <f>SUM(H117:H120)</f>
        <v>0</v>
      </c>
    </row>
    <row r="122" spans="1:8" ht="26" x14ac:dyDescent="0.3">
      <c r="A122" s="481"/>
      <c r="B122" s="407"/>
      <c r="C122" s="404"/>
      <c r="D122" s="505" t="s">
        <v>514</v>
      </c>
      <c r="E122" s="394" t="s">
        <v>515</v>
      </c>
      <c r="F122" s="235" t="s">
        <v>516</v>
      </c>
      <c r="G122" s="8" t="s">
        <v>163</v>
      </c>
      <c r="H122" s="13">
        <v>0</v>
      </c>
    </row>
    <row r="123" spans="1:8" ht="42" customHeight="1" thickBot="1" x14ac:dyDescent="0.35">
      <c r="A123" s="481"/>
      <c r="B123" s="407"/>
      <c r="C123" s="404"/>
      <c r="D123" s="506"/>
      <c r="E123" s="375"/>
      <c r="F123" s="235" t="s">
        <v>517</v>
      </c>
      <c r="G123" s="5" t="s">
        <v>165</v>
      </c>
      <c r="H123" s="13">
        <v>0</v>
      </c>
    </row>
    <row r="124" spans="1:8" ht="16.5" customHeight="1" thickBot="1" x14ac:dyDescent="0.35">
      <c r="A124" s="481"/>
      <c r="B124" s="407"/>
      <c r="C124" s="404"/>
      <c r="D124" s="507"/>
      <c r="E124" s="377"/>
      <c r="F124" s="466" t="s">
        <v>374</v>
      </c>
      <c r="G124" s="389"/>
      <c r="H124" s="12">
        <f>SUM(H122:H123)</f>
        <v>0</v>
      </c>
    </row>
    <row r="125" spans="1:8" ht="26" x14ac:dyDescent="0.3">
      <c r="A125" s="481"/>
      <c r="B125" s="407"/>
      <c r="C125" s="404"/>
      <c r="D125" s="505" t="s">
        <v>389</v>
      </c>
      <c r="E125" s="394" t="s">
        <v>518</v>
      </c>
      <c r="F125" s="241" t="s">
        <v>519</v>
      </c>
      <c r="G125" s="8" t="s">
        <v>163</v>
      </c>
      <c r="H125" s="13">
        <v>0</v>
      </c>
    </row>
    <row r="126" spans="1:8" ht="40.5" customHeight="1" thickBot="1" x14ac:dyDescent="0.35">
      <c r="A126" s="481"/>
      <c r="B126" s="407"/>
      <c r="C126" s="404"/>
      <c r="D126" s="506"/>
      <c r="E126" s="375"/>
      <c r="F126" s="241" t="s">
        <v>520</v>
      </c>
      <c r="G126" s="5" t="s">
        <v>165</v>
      </c>
      <c r="H126" s="13">
        <v>0</v>
      </c>
    </row>
    <row r="127" spans="1:8" ht="16.5" customHeight="1" thickBot="1" x14ac:dyDescent="0.35">
      <c r="A127" s="481"/>
      <c r="B127" s="407"/>
      <c r="C127" s="404"/>
      <c r="D127" s="507"/>
      <c r="E127" s="377"/>
      <c r="F127" s="466" t="s">
        <v>374</v>
      </c>
      <c r="G127" s="389"/>
      <c r="H127" s="12">
        <f>SUM(H125:H126)</f>
        <v>0</v>
      </c>
    </row>
    <row r="128" spans="1:8" ht="26" x14ac:dyDescent="0.3">
      <c r="A128" s="481"/>
      <c r="B128" s="407"/>
      <c r="C128" s="404"/>
      <c r="D128" s="505" t="s">
        <v>393</v>
      </c>
      <c r="E128" s="394" t="s">
        <v>521</v>
      </c>
      <c r="F128" s="241" t="s">
        <v>522</v>
      </c>
      <c r="G128" s="8" t="s">
        <v>163</v>
      </c>
      <c r="H128" s="13">
        <v>0</v>
      </c>
    </row>
    <row r="129" spans="1:8" ht="42.65" customHeight="1" thickBot="1" x14ac:dyDescent="0.35">
      <c r="A129" s="481"/>
      <c r="B129" s="407"/>
      <c r="C129" s="404"/>
      <c r="D129" s="506"/>
      <c r="E129" s="375"/>
      <c r="F129" s="241" t="s">
        <v>523</v>
      </c>
      <c r="G129" s="5" t="s">
        <v>165</v>
      </c>
      <c r="H129" s="13">
        <v>0</v>
      </c>
    </row>
    <row r="130" spans="1:8" ht="16.5" customHeight="1" thickBot="1" x14ac:dyDescent="0.35">
      <c r="A130" s="481"/>
      <c r="B130" s="407"/>
      <c r="C130" s="404"/>
      <c r="D130" s="507"/>
      <c r="E130" s="377"/>
      <c r="F130" s="466" t="s">
        <v>374</v>
      </c>
      <c r="G130" s="389"/>
      <c r="H130" s="12">
        <f>SUM(H128:H129)</f>
        <v>0</v>
      </c>
    </row>
    <row r="131" spans="1:8" ht="26" x14ac:dyDescent="0.3">
      <c r="A131" s="481"/>
      <c r="B131" s="407"/>
      <c r="C131" s="404"/>
      <c r="D131" s="505" t="s">
        <v>397</v>
      </c>
      <c r="E131" s="394" t="s">
        <v>524</v>
      </c>
      <c r="F131" s="241" t="s">
        <v>525</v>
      </c>
      <c r="G131" s="8" t="s">
        <v>163</v>
      </c>
      <c r="H131" s="13">
        <v>0</v>
      </c>
    </row>
    <row r="132" spans="1:8" ht="39.65" customHeight="1" thickBot="1" x14ac:dyDescent="0.35">
      <c r="A132" s="481"/>
      <c r="B132" s="407"/>
      <c r="C132" s="404"/>
      <c r="D132" s="506"/>
      <c r="E132" s="375"/>
      <c r="F132" s="241" t="s">
        <v>526</v>
      </c>
      <c r="G132" s="5" t="s">
        <v>165</v>
      </c>
      <c r="H132" s="13">
        <v>0</v>
      </c>
    </row>
    <row r="133" spans="1:8" ht="16.5" customHeight="1" thickBot="1" x14ac:dyDescent="0.35">
      <c r="A133" s="481"/>
      <c r="B133" s="407"/>
      <c r="C133" s="404"/>
      <c r="D133" s="507"/>
      <c r="E133" s="377"/>
      <c r="F133" s="466" t="s">
        <v>374</v>
      </c>
      <c r="G133" s="389"/>
      <c r="H133" s="12">
        <f>SUM(H131:H132)</f>
        <v>0</v>
      </c>
    </row>
    <row r="134" spans="1:8" ht="26" x14ac:dyDescent="0.3">
      <c r="A134" s="481"/>
      <c r="B134" s="407"/>
      <c r="C134" s="404"/>
      <c r="D134" s="484" t="s">
        <v>401</v>
      </c>
      <c r="E134" s="474" t="s">
        <v>527</v>
      </c>
      <c r="F134" s="253" t="s">
        <v>528</v>
      </c>
      <c r="G134" s="8" t="s">
        <v>163</v>
      </c>
      <c r="H134" s="52">
        <v>0</v>
      </c>
    </row>
    <row r="135" spans="1:8" ht="26" x14ac:dyDescent="0.3">
      <c r="A135" s="481"/>
      <c r="B135" s="407"/>
      <c r="C135" s="404"/>
      <c r="D135" s="485"/>
      <c r="E135" s="475"/>
      <c r="F135" s="311" t="s">
        <v>529</v>
      </c>
      <c r="G135" s="5" t="s">
        <v>165</v>
      </c>
      <c r="H135" s="52">
        <v>0</v>
      </c>
    </row>
    <row r="136" spans="1:8" ht="26" x14ac:dyDescent="0.3">
      <c r="A136" s="481"/>
      <c r="B136" s="407"/>
      <c r="C136" s="404"/>
      <c r="D136" s="485"/>
      <c r="E136" s="475"/>
      <c r="F136" s="311" t="s">
        <v>704</v>
      </c>
      <c r="G136" s="5" t="s">
        <v>690</v>
      </c>
      <c r="H136" s="52">
        <v>0</v>
      </c>
    </row>
    <row r="137" spans="1:8" ht="40.5" customHeight="1" thickBot="1" x14ac:dyDescent="0.35">
      <c r="A137" s="481"/>
      <c r="B137" s="407"/>
      <c r="C137" s="404"/>
      <c r="D137" s="485"/>
      <c r="E137" s="475"/>
      <c r="F137" s="253" t="s">
        <v>705</v>
      </c>
      <c r="G137" s="49" t="s">
        <v>691</v>
      </c>
      <c r="H137" s="52">
        <v>0</v>
      </c>
    </row>
    <row r="138" spans="1:8" ht="16.5" customHeight="1" thickBot="1" x14ac:dyDescent="0.35">
      <c r="A138" s="481"/>
      <c r="B138" s="407"/>
      <c r="C138" s="404"/>
      <c r="D138" s="486"/>
      <c r="E138" s="476"/>
      <c r="F138" s="466" t="s">
        <v>374</v>
      </c>
      <c r="G138" s="487"/>
      <c r="H138" s="54">
        <f>SUM(H134:H137)</f>
        <v>0</v>
      </c>
    </row>
    <row r="139" spans="1:8" ht="25.5" customHeight="1" x14ac:dyDescent="0.3">
      <c r="A139" s="481"/>
      <c r="B139" s="407"/>
      <c r="C139" s="404"/>
      <c r="D139" s="484" t="s">
        <v>407</v>
      </c>
      <c r="E139" s="474" t="s">
        <v>530</v>
      </c>
      <c r="F139" s="253" t="s">
        <v>531</v>
      </c>
      <c r="G139" s="8" t="s">
        <v>163</v>
      </c>
      <c r="H139" s="52">
        <v>0</v>
      </c>
    </row>
    <row r="140" spans="1:8" ht="31.5" customHeight="1" thickBot="1" x14ac:dyDescent="0.35">
      <c r="A140" s="481"/>
      <c r="B140" s="407"/>
      <c r="C140" s="404"/>
      <c r="D140" s="485"/>
      <c r="E140" s="475"/>
      <c r="F140" s="253" t="s">
        <v>532</v>
      </c>
      <c r="G140" s="5" t="s">
        <v>165</v>
      </c>
      <c r="H140" s="52">
        <v>0</v>
      </c>
    </row>
    <row r="141" spans="1:8" ht="16.5" customHeight="1" thickBot="1" x14ac:dyDescent="0.35">
      <c r="A141" s="481"/>
      <c r="B141" s="407"/>
      <c r="C141" s="404"/>
      <c r="D141" s="486"/>
      <c r="E141" s="476"/>
      <c r="F141" s="466" t="s">
        <v>374</v>
      </c>
      <c r="G141" s="487"/>
      <c r="H141" s="54">
        <f>SUM(H139:H140)</f>
        <v>0</v>
      </c>
    </row>
    <row r="142" spans="1:8" ht="26" x14ac:dyDescent="0.3">
      <c r="A142" s="481"/>
      <c r="B142" s="407"/>
      <c r="C142" s="404"/>
      <c r="D142" s="484" t="s">
        <v>411</v>
      </c>
      <c r="E142" s="474" t="s">
        <v>533</v>
      </c>
      <c r="F142" s="253" t="s">
        <v>534</v>
      </c>
      <c r="G142" s="8" t="s">
        <v>163</v>
      </c>
      <c r="H142" s="52">
        <v>0</v>
      </c>
    </row>
    <row r="143" spans="1:8" ht="73" customHeight="1" thickBot="1" x14ac:dyDescent="0.35">
      <c r="A143" s="481"/>
      <c r="B143" s="407"/>
      <c r="C143" s="404"/>
      <c r="D143" s="485"/>
      <c r="E143" s="475"/>
      <c r="F143" s="253" t="s">
        <v>535</v>
      </c>
      <c r="G143" s="5" t="s">
        <v>165</v>
      </c>
      <c r="H143" s="52">
        <v>0</v>
      </c>
    </row>
    <row r="144" spans="1:8" ht="19.5" customHeight="1" thickBot="1" x14ac:dyDescent="0.35">
      <c r="A144" s="481"/>
      <c r="B144" s="407"/>
      <c r="C144" s="404"/>
      <c r="D144" s="486"/>
      <c r="E144" s="476"/>
      <c r="F144" s="466" t="s">
        <v>374</v>
      </c>
      <c r="G144" s="487"/>
      <c r="H144" s="54">
        <f>SUM(H142:H143)</f>
        <v>0</v>
      </c>
    </row>
    <row r="145" spans="1:8" ht="16.5" customHeight="1" thickBot="1" x14ac:dyDescent="0.35">
      <c r="A145" s="481"/>
      <c r="B145" s="407"/>
      <c r="C145" s="404"/>
      <c r="D145" s="429" t="s">
        <v>536</v>
      </c>
      <c r="E145" s="430"/>
      <c r="F145" s="430"/>
      <c r="G145" s="430"/>
      <c r="H145" s="41">
        <f>H113+H116+H121+H124+H127+H130+H133+H138+H144</f>
        <v>0</v>
      </c>
    </row>
    <row r="146" spans="1:8" ht="26" x14ac:dyDescent="0.3">
      <c r="A146" s="481"/>
      <c r="B146" s="406" t="s">
        <v>267</v>
      </c>
      <c r="C146" s="403" t="s">
        <v>537</v>
      </c>
      <c r="D146" s="416" t="s">
        <v>417</v>
      </c>
      <c r="E146" s="467" t="s">
        <v>538</v>
      </c>
      <c r="F146" s="8" t="s">
        <v>539</v>
      </c>
      <c r="G146" s="8" t="s">
        <v>163</v>
      </c>
      <c r="H146" s="13">
        <v>0</v>
      </c>
    </row>
    <row r="147" spans="1:8" ht="26" x14ac:dyDescent="0.3">
      <c r="A147" s="481"/>
      <c r="B147" s="407"/>
      <c r="C147" s="404"/>
      <c r="D147" s="416"/>
      <c r="E147" s="467"/>
      <c r="F147" s="5" t="s">
        <v>540</v>
      </c>
      <c r="G147" s="5" t="s">
        <v>165</v>
      </c>
      <c r="H147" s="13">
        <v>0</v>
      </c>
    </row>
    <row r="148" spans="1:8" ht="26" x14ac:dyDescent="0.3">
      <c r="A148" s="481"/>
      <c r="B148" s="407"/>
      <c r="C148" s="404"/>
      <c r="D148" s="416"/>
      <c r="E148" s="467"/>
      <c r="F148" s="8" t="s">
        <v>706</v>
      </c>
      <c r="G148" s="5" t="s">
        <v>690</v>
      </c>
      <c r="H148" s="13">
        <v>0</v>
      </c>
    </row>
    <row r="149" spans="1:8" ht="41.15" customHeight="1" thickBot="1" x14ac:dyDescent="0.35">
      <c r="A149" s="481"/>
      <c r="B149" s="407"/>
      <c r="C149" s="404"/>
      <c r="D149" s="416"/>
      <c r="E149" s="468"/>
      <c r="F149" s="5" t="s">
        <v>707</v>
      </c>
      <c r="G149" s="49" t="s">
        <v>691</v>
      </c>
      <c r="H149" s="13">
        <v>0</v>
      </c>
    </row>
    <row r="150" spans="1:8" ht="16.5" customHeight="1" thickBot="1" x14ac:dyDescent="0.35">
      <c r="A150" s="481"/>
      <c r="B150" s="407"/>
      <c r="C150" s="404"/>
      <c r="D150" s="416"/>
      <c r="E150" s="469"/>
      <c r="F150" s="470" t="s">
        <v>374</v>
      </c>
      <c r="G150" s="471"/>
      <c r="H150" s="25">
        <f>SUM(H146:H149)</f>
        <v>0</v>
      </c>
    </row>
    <row r="151" spans="1:8" ht="26" x14ac:dyDescent="0.3">
      <c r="A151" s="481"/>
      <c r="B151" s="407"/>
      <c r="C151" s="404"/>
      <c r="D151" s="371" t="s">
        <v>423</v>
      </c>
      <c r="E151" s="368" t="s">
        <v>541</v>
      </c>
      <c r="F151" s="43" t="s">
        <v>542</v>
      </c>
      <c r="G151" s="9" t="s">
        <v>163</v>
      </c>
      <c r="H151" s="10">
        <v>0</v>
      </c>
    </row>
    <row r="152" spans="1:8" ht="26" x14ac:dyDescent="0.3">
      <c r="A152" s="481"/>
      <c r="B152" s="407"/>
      <c r="C152" s="404"/>
      <c r="D152" s="372"/>
      <c r="E152" s="401"/>
      <c r="F152" s="308" t="s">
        <v>543</v>
      </c>
      <c r="G152" s="5" t="s">
        <v>165</v>
      </c>
      <c r="H152" s="11">
        <v>0</v>
      </c>
    </row>
    <row r="153" spans="1:8" ht="26" x14ac:dyDescent="0.3">
      <c r="A153" s="481"/>
      <c r="B153" s="407"/>
      <c r="C153" s="404"/>
      <c r="D153" s="372"/>
      <c r="E153" s="401"/>
      <c r="F153" s="308" t="s">
        <v>708</v>
      </c>
      <c r="G153" s="5" t="s">
        <v>690</v>
      </c>
      <c r="H153" s="11">
        <v>0</v>
      </c>
    </row>
    <row r="154" spans="1:8" ht="42.65" customHeight="1" thickBot="1" x14ac:dyDescent="0.35">
      <c r="A154" s="481"/>
      <c r="B154" s="407"/>
      <c r="C154" s="404"/>
      <c r="D154" s="372"/>
      <c r="E154" s="369"/>
      <c r="F154" s="69" t="s">
        <v>709</v>
      </c>
      <c r="G154" s="49" t="s">
        <v>691</v>
      </c>
      <c r="H154" s="11">
        <v>0</v>
      </c>
    </row>
    <row r="155" spans="1:8" ht="16.5" customHeight="1" thickBot="1" x14ac:dyDescent="0.35">
      <c r="A155" s="481"/>
      <c r="B155" s="407"/>
      <c r="C155" s="404"/>
      <c r="D155" s="376"/>
      <c r="E155" s="472"/>
      <c r="F155" s="466" t="s">
        <v>374</v>
      </c>
      <c r="G155" s="389"/>
      <c r="H155" s="12">
        <f>SUM(H151:H154)</f>
        <v>0</v>
      </c>
    </row>
    <row r="156" spans="1:8" ht="26" x14ac:dyDescent="0.3">
      <c r="A156" s="481"/>
      <c r="B156" s="407"/>
      <c r="C156" s="404"/>
      <c r="D156" s="372" t="s">
        <v>429</v>
      </c>
      <c r="E156" s="401" t="s">
        <v>544</v>
      </c>
      <c r="F156" s="69" t="s">
        <v>545</v>
      </c>
      <c r="G156" s="8" t="s">
        <v>163</v>
      </c>
      <c r="H156" s="13">
        <v>0</v>
      </c>
    </row>
    <row r="157" spans="1:8" ht="26" x14ac:dyDescent="0.3">
      <c r="A157" s="481"/>
      <c r="B157" s="407"/>
      <c r="C157" s="404"/>
      <c r="D157" s="372"/>
      <c r="E157" s="401"/>
      <c r="F157" s="69" t="s">
        <v>546</v>
      </c>
      <c r="G157" s="5" t="s">
        <v>165</v>
      </c>
      <c r="H157" s="11">
        <v>0</v>
      </c>
    </row>
    <row r="158" spans="1:8" ht="26" x14ac:dyDescent="0.3">
      <c r="A158" s="481"/>
      <c r="B158" s="407"/>
      <c r="C158" s="404"/>
      <c r="D158" s="372"/>
      <c r="E158" s="401"/>
      <c r="F158" s="69" t="s">
        <v>710</v>
      </c>
      <c r="G158" s="5" t="s">
        <v>690</v>
      </c>
      <c r="H158" s="13">
        <v>0</v>
      </c>
    </row>
    <row r="159" spans="1:8" ht="44.15" customHeight="1" thickBot="1" x14ac:dyDescent="0.35">
      <c r="A159" s="481"/>
      <c r="B159" s="407"/>
      <c r="C159" s="404"/>
      <c r="D159" s="372"/>
      <c r="E159" s="369"/>
      <c r="F159" s="69" t="s">
        <v>711</v>
      </c>
      <c r="G159" s="49" t="s">
        <v>691</v>
      </c>
      <c r="H159" s="11">
        <v>0</v>
      </c>
    </row>
    <row r="160" spans="1:8" ht="16.5" customHeight="1" thickBot="1" x14ac:dyDescent="0.35">
      <c r="A160" s="481"/>
      <c r="B160" s="407"/>
      <c r="C160" s="404"/>
      <c r="D160" s="372"/>
      <c r="E160" s="473"/>
      <c r="F160" s="470" t="s">
        <v>374</v>
      </c>
      <c r="G160" s="471"/>
      <c r="H160" s="25">
        <f>SUM(H156:H159)</f>
        <v>0</v>
      </c>
    </row>
    <row r="161" spans="1:8" ht="26" x14ac:dyDescent="0.3">
      <c r="A161" s="481"/>
      <c r="B161" s="407"/>
      <c r="C161" s="404"/>
      <c r="D161" s="371" t="s">
        <v>435</v>
      </c>
      <c r="E161" s="368" t="s">
        <v>547</v>
      </c>
      <c r="F161" s="43" t="s">
        <v>548</v>
      </c>
      <c r="G161" s="9" t="s">
        <v>163</v>
      </c>
      <c r="H161" s="10">
        <v>0</v>
      </c>
    </row>
    <row r="162" spans="1:8" ht="42.65" customHeight="1" thickBot="1" x14ac:dyDescent="0.35">
      <c r="A162" s="481"/>
      <c r="B162" s="407"/>
      <c r="C162" s="404"/>
      <c r="D162" s="372"/>
      <c r="E162" s="369"/>
      <c r="F162" s="69" t="s">
        <v>549</v>
      </c>
      <c r="G162" s="5" t="s">
        <v>165</v>
      </c>
      <c r="H162" s="11">
        <v>0</v>
      </c>
    </row>
    <row r="163" spans="1:8" ht="16.5" customHeight="1" thickBot="1" x14ac:dyDescent="0.35">
      <c r="A163" s="481"/>
      <c r="B163" s="407"/>
      <c r="C163" s="404"/>
      <c r="D163" s="376"/>
      <c r="E163" s="472"/>
      <c r="F163" s="466" t="s">
        <v>374</v>
      </c>
      <c r="G163" s="389"/>
      <c r="H163" s="12">
        <f>SUM(H161:H162)</f>
        <v>0</v>
      </c>
    </row>
    <row r="164" spans="1:8" ht="24" customHeight="1" x14ac:dyDescent="0.3">
      <c r="A164" s="481"/>
      <c r="B164" s="407"/>
      <c r="C164" s="404"/>
      <c r="D164" s="372" t="s">
        <v>439</v>
      </c>
      <c r="E164" s="374" t="s">
        <v>550</v>
      </c>
      <c r="F164" s="69" t="s">
        <v>551</v>
      </c>
      <c r="G164" s="8" t="s">
        <v>163</v>
      </c>
      <c r="H164" s="13">
        <v>0</v>
      </c>
    </row>
    <row r="165" spans="1:8" ht="38.5" customHeight="1" thickBot="1" x14ac:dyDescent="0.35">
      <c r="A165" s="481"/>
      <c r="B165" s="407"/>
      <c r="C165" s="404"/>
      <c r="D165" s="372"/>
      <c r="E165" s="374"/>
      <c r="F165" s="69" t="s">
        <v>552</v>
      </c>
      <c r="G165" s="5" t="s">
        <v>165</v>
      </c>
      <c r="H165" s="11">
        <v>0</v>
      </c>
    </row>
    <row r="166" spans="1:8" ht="16.5" customHeight="1" thickBot="1" x14ac:dyDescent="0.35">
      <c r="A166" s="481"/>
      <c r="B166" s="407"/>
      <c r="C166" s="404"/>
      <c r="D166" s="372"/>
      <c r="E166" s="374"/>
      <c r="F166" s="470" t="s">
        <v>374</v>
      </c>
      <c r="G166" s="471"/>
      <c r="H166" s="25">
        <f>SUM(H164:H165)</f>
        <v>0</v>
      </c>
    </row>
    <row r="167" spans="1:8" ht="29.5" customHeight="1" x14ac:dyDescent="0.3">
      <c r="A167" s="481"/>
      <c r="B167" s="407"/>
      <c r="C167" s="404"/>
      <c r="D167" s="371" t="s">
        <v>553</v>
      </c>
      <c r="E167" s="394" t="s">
        <v>554</v>
      </c>
      <c r="F167" s="309" t="s">
        <v>555</v>
      </c>
      <c r="G167" s="9" t="s">
        <v>163</v>
      </c>
      <c r="H167" s="56">
        <v>0</v>
      </c>
    </row>
    <row r="168" spans="1:8" ht="29.5" customHeight="1" x14ac:dyDescent="0.3">
      <c r="A168" s="481"/>
      <c r="B168" s="407"/>
      <c r="C168" s="404"/>
      <c r="D168" s="372"/>
      <c r="E168" s="375"/>
      <c r="F168" s="308" t="s">
        <v>556</v>
      </c>
      <c r="G168" s="5" t="s">
        <v>165</v>
      </c>
      <c r="H168" s="50">
        <v>0</v>
      </c>
    </row>
    <row r="169" spans="1:8" ht="29.5" customHeight="1" x14ac:dyDescent="0.3">
      <c r="A169" s="481"/>
      <c r="B169" s="407"/>
      <c r="C169" s="404"/>
      <c r="D169" s="372"/>
      <c r="E169" s="375"/>
      <c r="F169" s="308" t="s">
        <v>712</v>
      </c>
      <c r="G169" s="5" t="s">
        <v>690</v>
      </c>
      <c r="H169" s="50">
        <v>0</v>
      </c>
    </row>
    <row r="170" spans="1:8" ht="39.5" customHeight="1" thickBot="1" x14ac:dyDescent="0.35">
      <c r="A170" s="481"/>
      <c r="B170" s="407"/>
      <c r="C170" s="404"/>
      <c r="D170" s="372"/>
      <c r="E170" s="375"/>
      <c r="F170" s="310" t="s">
        <v>713</v>
      </c>
      <c r="G170" s="49" t="s">
        <v>691</v>
      </c>
      <c r="H170" s="116">
        <v>0</v>
      </c>
    </row>
    <row r="171" spans="1:8" ht="16.5" customHeight="1" thickBot="1" x14ac:dyDescent="0.35">
      <c r="A171" s="481"/>
      <c r="B171" s="407"/>
      <c r="C171" s="404"/>
      <c r="D171" s="376"/>
      <c r="E171" s="377"/>
      <c r="F171" s="466" t="s">
        <v>374</v>
      </c>
      <c r="G171" s="389"/>
      <c r="H171" s="12">
        <f>SUM(H167:H170)</f>
        <v>0</v>
      </c>
    </row>
    <row r="172" spans="1:8" ht="29.15" customHeight="1" x14ac:dyDescent="0.3">
      <c r="A172" s="481"/>
      <c r="B172" s="407"/>
      <c r="C172" s="404"/>
      <c r="D172" s="371" t="s">
        <v>443</v>
      </c>
      <c r="E172" s="394" t="s">
        <v>554</v>
      </c>
      <c r="F172" s="234" t="s">
        <v>555</v>
      </c>
      <c r="G172" s="8" t="s">
        <v>163</v>
      </c>
      <c r="H172" s="56">
        <v>0</v>
      </c>
    </row>
    <row r="173" spans="1:8" ht="41.15" customHeight="1" thickBot="1" x14ac:dyDescent="0.35">
      <c r="A173" s="481"/>
      <c r="B173" s="407"/>
      <c r="C173" s="404"/>
      <c r="D173" s="372"/>
      <c r="E173" s="375"/>
      <c r="F173" s="235" t="s">
        <v>556</v>
      </c>
      <c r="G173" s="5" t="s">
        <v>165</v>
      </c>
      <c r="H173" s="50">
        <v>0</v>
      </c>
    </row>
    <row r="174" spans="1:8" ht="16.5" customHeight="1" thickBot="1" x14ac:dyDescent="0.35">
      <c r="A174" s="481"/>
      <c r="B174" s="407"/>
      <c r="C174" s="404"/>
      <c r="D174" s="376"/>
      <c r="E174" s="377"/>
      <c r="F174" s="466" t="s">
        <v>374</v>
      </c>
      <c r="G174" s="389"/>
      <c r="H174" s="12">
        <f>SUM(H172:H173)</f>
        <v>0</v>
      </c>
    </row>
    <row r="175" spans="1:8" ht="26.15" customHeight="1" x14ac:dyDescent="0.3">
      <c r="A175" s="481"/>
      <c r="B175" s="407"/>
      <c r="C175" s="404"/>
      <c r="D175" s="477" t="s">
        <v>447</v>
      </c>
      <c r="E175" s="368" t="s">
        <v>557</v>
      </c>
      <c r="F175" s="43" t="s">
        <v>558</v>
      </c>
      <c r="G175" s="9" t="s">
        <v>163</v>
      </c>
      <c r="H175" s="10">
        <v>0</v>
      </c>
    </row>
    <row r="176" spans="1:8" ht="28.5" customHeight="1" thickBot="1" x14ac:dyDescent="0.35">
      <c r="A176" s="481"/>
      <c r="B176" s="407"/>
      <c r="C176" s="404"/>
      <c r="D176" s="478"/>
      <c r="E176" s="369"/>
      <c r="F176" s="69" t="s">
        <v>559</v>
      </c>
      <c r="G176" s="5" t="s">
        <v>165</v>
      </c>
      <c r="H176" s="11">
        <v>0</v>
      </c>
    </row>
    <row r="177" spans="1:8" ht="16.5" customHeight="1" thickBot="1" x14ac:dyDescent="0.35">
      <c r="A177" s="481"/>
      <c r="B177" s="407"/>
      <c r="C177" s="404"/>
      <c r="D177" s="479"/>
      <c r="E177" s="472"/>
      <c r="F177" s="466" t="s">
        <v>374</v>
      </c>
      <c r="G177" s="389"/>
      <c r="H177" s="12">
        <f>SUM(H175:H176)</f>
        <v>0</v>
      </c>
    </row>
    <row r="178" spans="1:8" ht="24.65" customHeight="1" x14ac:dyDescent="0.3">
      <c r="A178" s="481"/>
      <c r="B178" s="407"/>
      <c r="C178" s="404"/>
      <c r="D178" s="495" t="s">
        <v>451</v>
      </c>
      <c r="E178" s="401" t="s">
        <v>560</v>
      </c>
      <c r="F178" s="69" t="s">
        <v>561</v>
      </c>
      <c r="G178" s="8" t="s">
        <v>163</v>
      </c>
      <c r="H178" s="13">
        <v>0</v>
      </c>
    </row>
    <row r="179" spans="1:8" ht="34.5" customHeight="1" thickBot="1" x14ac:dyDescent="0.35">
      <c r="A179" s="481"/>
      <c r="B179" s="407"/>
      <c r="C179" s="404"/>
      <c r="D179" s="496"/>
      <c r="E179" s="369"/>
      <c r="F179" s="69" t="s">
        <v>562</v>
      </c>
      <c r="G179" s="5" t="s">
        <v>165</v>
      </c>
      <c r="H179" s="11">
        <v>0</v>
      </c>
    </row>
    <row r="180" spans="1:8" ht="16.5" customHeight="1" thickBot="1" x14ac:dyDescent="0.35">
      <c r="A180" s="481"/>
      <c r="B180" s="407"/>
      <c r="C180" s="404"/>
      <c r="D180" s="497"/>
      <c r="E180" s="473"/>
      <c r="F180" s="470" t="s">
        <v>374</v>
      </c>
      <c r="G180" s="471"/>
      <c r="H180" s="25">
        <f>SUM(H178:H179)</f>
        <v>0</v>
      </c>
    </row>
    <row r="181" spans="1:8" ht="16.5" customHeight="1" thickBot="1" x14ac:dyDescent="0.35">
      <c r="A181" s="481"/>
      <c r="B181" s="408"/>
      <c r="C181" s="405"/>
      <c r="D181" s="429" t="s">
        <v>455</v>
      </c>
      <c r="E181" s="430"/>
      <c r="F181" s="430"/>
      <c r="G181" s="430"/>
      <c r="H181" s="30">
        <f>H180+H177+H174+H171+H166+H163+H160+H155+H150</f>
        <v>0</v>
      </c>
    </row>
    <row r="182" spans="1:8" ht="26" x14ac:dyDescent="0.3">
      <c r="A182" s="481"/>
      <c r="B182" s="406" t="s">
        <v>360</v>
      </c>
      <c r="C182" s="403" t="s">
        <v>563</v>
      </c>
      <c r="D182" s="371" t="s">
        <v>457</v>
      </c>
      <c r="E182" s="394" t="s">
        <v>564</v>
      </c>
      <c r="F182" s="241" t="s">
        <v>565</v>
      </c>
      <c r="G182" s="8" t="s">
        <v>163</v>
      </c>
      <c r="H182" s="13">
        <v>0</v>
      </c>
    </row>
    <row r="183" spans="1:8" ht="26.5" thickBot="1" x14ac:dyDescent="0.35">
      <c r="A183" s="481"/>
      <c r="B183" s="407"/>
      <c r="C183" s="404"/>
      <c r="D183" s="372"/>
      <c r="E183" s="375"/>
      <c r="F183" s="235" t="s">
        <v>566</v>
      </c>
      <c r="G183" s="5" t="s">
        <v>165</v>
      </c>
      <c r="H183" s="13">
        <v>0</v>
      </c>
    </row>
    <row r="184" spans="1:8" ht="16.5" customHeight="1" thickBot="1" x14ac:dyDescent="0.35">
      <c r="A184" s="481"/>
      <c r="B184" s="407"/>
      <c r="C184" s="404"/>
      <c r="D184" s="376"/>
      <c r="E184" s="377"/>
      <c r="F184" s="466" t="s">
        <v>374</v>
      </c>
      <c r="G184" s="389"/>
      <c r="H184" s="15">
        <f>SUM(H182:H183)</f>
        <v>0</v>
      </c>
    </row>
    <row r="185" spans="1:8" ht="24.65" customHeight="1" x14ac:dyDescent="0.3">
      <c r="A185" s="481"/>
      <c r="B185" s="407"/>
      <c r="C185" s="404"/>
      <c r="D185" s="371" t="s">
        <v>673</v>
      </c>
      <c r="E185" s="394" t="s">
        <v>567</v>
      </c>
      <c r="F185" s="249" t="s">
        <v>568</v>
      </c>
      <c r="G185" s="8" t="s">
        <v>163</v>
      </c>
      <c r="H185" s="13">
        <v>0</v>
      </c>
    </row>
    <row r="186" spans="1:8" ht="24.65" customHeight="1" x14ac:dyDescent="0.3">
      <c r="A186" s="481"/>
      <c r="B186" s="407"/>
      <c r="C186" s="404"/>
      <c r="D186" s="372"/>
      <c r="E186" s="375"/>
      <c r="F186" s="312" t="s">
        <v>569</v>
      </c>
      <c r="G186" s="5" t="s">
        <v>165</v>
      </c>
      <c r="H186" s="13">
        <v>0</v>
      </c>
    </row>
    <row r="187" spans="1:8" ht="28.5" customHeight="1" x14ac:dyDescent="0.3">
      <c r="A187" s="481"/>
      <c r="B187" s="407"/>
      <c r="C187" s="404"/>
      <c r="D187" s="372"/>
      <c r="E187" s="375"/>
      <c r="F187" s="312" t="s">
        <v>714</v>
      </c>
      <c r="G187" s="5" t="s">
        <v>690</v>
      </c>
      <c r="H187" s="13">
        <v>0</v>
      </c>
    </row>
    <row r="188" spans="1:8" ht="41" customHeight="1" thickBot="1" x14ac:dyDescent="0.35">
      <c r="A188" s="481"/>
      <c r="B188" s="407"/>
      <c r="C188" s="404"/>
      <c r="D188" s="372"/>
      <c r="E188" s="375"/>
      <c r="F188" s="249" t="s">
        <v>715</v>
      </c>
      <c r="G188" s="49" t="s">
        <v>691</v>
      </c>
      <c r="H188" s="13">
        <v>0</v>
      </c>
    </row>
    <row r="189" spans="1:8" ht="19" customHeight="1" thickBot="1" x14ac:dyDescent="0.35">
      <c r="A189" s="481"/>
      <c r="B189" s="407"/>
      <c r="C189" s="404"/>
      <c r="D189" s="376"/>
      <c r="E189" s="377"/>
      <c r="F189" s="466" t="s">
        <v>374</v>
      </c>
      <c r="G189" s="389"/>
      <c r="H189" s="15">
        <f>SUM(H185:H188)</f>
        <v>0</v>
      </c>
    </row>
    <row r="190" spans="1:8" ht="27" customHeight="1" x14ac:dyDescent="0.3">
      <c r="A190" s="481"/>
      <c r="B190" s="407"/>
      <c r="C190" s="404"/>
      <c r="D190" s="371" t="s">
        <v>466</v>
      </c>
      <c r="E190" s="394" t="s">
        <v>570</v>
      </c>
      <c r="F190" s="249" t="s">
        <v>571</v>
      </c>
      <c r="G190" s="8" t="s">
        <v>163</v>
      </c>
      <c r="H190" s="13">
        <v>0</v>
      </c>
    </row>
    <row r="191" spans="1:8" ht="26.5" thickBot="1" x14ac:dyDescent="0.35">
      <c r="A191" s="481"/>
      <c r="B191" s="407"/>
      <c r="C191" s="404"/>
      <c r="D191" s="372"/>
      <c r="E191" s="375"/>
      <c r="F191" s="249" t="s">
        <v>572</v>
      </c>
      <c r="G191" s="5" t="s">
        <v>165</v>
      </c>
      <c r="H191" s="13">
        <v>0</v>
      </c>
    </row>
    <row r="192" spans="1:8" ht="16.5" customHeight="1" thickBot="1" x14ac:dyDescent="0.35">
      <c r="A192" s="481"/>
      <c r="B192" s="407"/>
      <c r="C192" s="404"/>
      <c r="D192" s="376"/>
      <c r="E192" s="377"/>
      <c r="F192" s="466" t="s">
        <v>374</v>
      </c>
      <c r="G192" s="389"/>
      <c r="H192" s="15">
        <f>SUM(H190:H191)</f>
        <v>0</v>
      </c>
    </row>
    <row r="193" spans="1:8" ht="25.5" customHeight="1" x14ac:dyDescent="0.3">
      <c r="A193" s="481"/>
      <c r="B193" s="407"/>
      <c r="C193" s="404"/>
      <c r="D193" s="371" t="s">
        <v>470</v>
      </c>
      <c r="E193" s="394" t="s">
        <v>573</v>
      </c>
      <c r="F193" s="249" t="s">
        <v>574</v>
      </c>
      <c r="G193" s="8" t="s">
        <v>163</v>
      </c>
      <c r="H193" s="13">
        <v>0</v>
      </c>
    </row>
    <row r="194" spans="1:8" ht="26.5" thickBot="1" x14ac:dyDescent="0.35">
      <c r="A194" s="481"/>
      <c r="B194" s="407"/>
      <c r="C194" s="404"/>
      <c r="D194" s="372"/>
      <c r="E194" s="375"/>
      <c r="F194" s="249" t="s">
        <v>575</v>
      </c>
      <c r="G194" s="5" t="s">
        <v>165</v>
      </c>
      <c r="H194" s="13">
        <v>0</v>
      </c>
    </row>
    <row r="195" spans="1:8" ht="16.5" customHeight="1" thickBot="1" x14ac:dyDescent="0.35">
      <c r="A195" s="481"/>
      <c r="B195" s="407"/>
      <c r="C195" s="404"/>
      <c r="D195" s="376"/>
      <c r="E195" s="377"/>
      <c r="F195" s="466" t="s">
        <v>374</v>
      </c>
      <c r="G195" s="389"/>
      <c r="H195" s="15">
        <f>SUM(H193:H194)</f>
        <v>0</v>
      </c>
    </row>
    <row r="196" spans="1:8" ht="24.65" customHeight="1" x14ac:dyDescent="0.3">
      <c r="A196" s="481"/>
      <c r="B196" s="407"/>
      <c r="C196" s="404"/>
      <c r="D196" s="371" t="s">
        <v>474</v>
      </c>
      <c r="E196" s="394" t="s">
        <v>576</v>
      </c>
      <c r="F196" s="249" t="s">
        <v>577</v>
      </c>
      <c r="G196" s="8" t="s">
        <v>163</v>
      </c>
      <c r="H196" s="13">
        <v>0</v>
      </c>
    </row>
    <row r="197" spans="1:8" ht="26.5" thickBot="1" x14ac:dyDescent="0.35">
      <c r="A197" s="481"/>
      <c r="B197" s="407"/>
      <c r="C197" s="404"/>
      <c r="D197" s="372"/>
      <c r="E197" s="375"/>
      <c r="F197" s="249" t="s">
        <v>578</v>
      </c>
      <c r="G197" s="5" t="s">
        <v>165</v>
      </c>
      <c r="H197" s="13">
        <v>0</v>
      </c>
    </row>
    <row r="198" spans="1:8" ht="16.5" customHeight="1" thickBot="1" x14ac:dyDescent="0.35">
      <c r="A198" s="481"/>
      <c r="B198" s="407"/>
      <c r="C198" s="404"/>
      <c r="D198" s="376"/>
      <c r="E198" s="377"/>
      <c r="F198" s="466" t="s">
        <v>374</v>
      </c>
      <c r="G198" s="389"/>
      <c r="H198" s="15">
        <f>SUM(H196:H197)</f>
        <v>0</v>
      </c>
    </row>
    <row r="199" spans="1:8" ht="25.5" customHeight="1" x14ac:dyDescent="0.3">
      <c r="A199" s="481"/>
      <c r="B199" s="407"/>
      <c r="C199" s="404"/>
      <c r="D199" s="371" t="s">
        <v>672</v>
      </c>
      <c r="E199" s="394" t="s">
        <v>579</v>
      </c>
      <c r="F199" s="249" t="s">
        <v>580</v>
      </c>
      <c r="G199" s="8" t="s">
        <v>163</v>
      </c>
      <c r="H199" s="13">
        <v>0</v>
      </c>
    </row>
    <row r="200" spans="1:8" ht="60" customHeight="1" thickBot="1" x14ac:dyDescent="0.35">
      <c r="A200" s="481"/>
      <c r="B200" s="407"/>
      <c r="C200" s="404"/>
      <c r="D200" s="372"/>
      <c r="E200" s="375"/>
      <c r="F200" s="249" t="s">
        <v>581</v>
      </c>
      <c r="G200" s="5" t="s">
        <v>165</v>
      </c>
      <c r="H200" s="13">
        <v>0</v>
      </c>
    </row>
    <row r="201" spans="1:8" ht="23.5" customHeight="1" thickBot="1" x14ac:dyDescent="0.35">
      <c r="A201" s="481"/>
      <c r="B201" s="407"/>
      <c r="C201" s="404"/>
      <c r="D201" s="376"/>
      <c r="E201" s="377"/>
      <c r="F201" s="466" t="s">
        <v>374</v>
      </c>
      <c r="G201" s="389"/>
      <c r="H201" s="15">
        <f>SUM(H199:H200)</f>
        <v>0</v>
      </c>
    </row>
    <row r="202" spans="1:8" ht="27" customHeight="1" x14ac:dyDescent="0.3">
      <c r="A202" s="481"/>
      <c r="B202" s="407"/>
      <c r="C202" s="404"/>
      <c r="D202" s="371" t="s">
        <v>482</v>
      </c>
      <c r="E202" s="394" t="s">
        <v>582</v>
      </c>
      <c r="F202" s="249" t="s">
        <v>583</v>
      </c>
      <c r="G202" s="8" t="s">
        <v>163</v>
      </c>
      <c r="H202" s="13">
        <v>0</v>
      </c>
    </row>
    <row r="203" spans="1:8" ht="27" customHeight="1" x14ac:dyDescent="0.3">
      <c r="A203" s="481"/>
      <c r="B203" s="407"/>
      <c r="C203" s="404"/>
      <c r="D203" s="372"/>
      <c r="E203" s="375"/>
      <c r="F203" s="312" t="s">
        <v>584</v>
      </c>
      <c r="G203" s="5" t="s">
        <v>165</v>
      </c>
      <c r="H203" s="13">
        <v>0</v>
      </c>
    </row>
    <row r="204" spans="1:8" ht="27" customHeight="1" x14ac:dyDescent="0.3">
      <c r="A204" s="481"/>
      <c r="B204" s="407"/>
      <c r="C204" s="404"/>
      <c r="D204" s="372"/>
      <c r="E204" s="375"/>
      <c r="F204" s="312" t="s">
        <v>716</v>
      </c>
      <c r="G204" s="5" t="s">
        <v>690</v>
      </c>
      <c r="H204" s="13">
        <v>0</v>
      </c>
    </row>
    <row r="205" spans="1:8" ht="39.5" thickBot="1" x14ac:dyDescent="0.35">
      <c r="A205" s="481"/>
      <c r="B205" s="407"/>
      <c r="C205" s="404"/>
      <c r="D205" s="372"/>
      <c r="E205" s="375"/>
      <c r="F205" s="249" t="s">
        <v>717</v>
      </c>
      <c r="G205" s="49" t="s">
        <v>691</v>
      </c>
      <c r="H205" s="13">
        <v>0</v>
      </c>
    </row>
    <row r="206" spans="1:8" ht="16.5" customHeight="1" thickBot="1" x14ac:dyDescent="0.35">
      <c r="A206" s="481"/>
      <c r="B206" s="407"/>
      <c r="C206" s="404"/>
      <c r="D206" s="376"/>
      <c r="E206" s="377"/>
      <c r="F206" s="466" t="s">
        <v>374</v>
      </c>
      <c r="G206" s="389"/>
      <c r="H206" s="15">
        <f>SUM(H202:H205)</f>
        <v>0</v>
      </c>
    </row>
    <row r="207" spans="1:8" ht="26.5" customHeight="1" x14ac:dyDescent="0.3">
      <c r="A207" s="481"/>
      <c r="B207" s="407"/>
      <c r="C207" s="404"/>
      <c r="D207" s="365" t="s">
        <v>488</v>
      </c>
      <c r="E207" s="374" t="s">
        <v>585</v>
      </c>
      <c r="F207" s="249" t="s">
        <v>586</v>
      </c>
      <c r="G207" s="8" t="s">
        <v>163</v>
      </c>
      <c r="H207" s="13">
        <v>0</v>
      </c>
    </row>
    <row r="208" spans="1:8" ht="28.5" customHeight="1" thickBot="1" x14ac:dyDescent="0.35">
      <c r="A208" s="481"/>
      <c r="B208" s="407"/>
      <c r="C208" s="404"/>
      <c r="D208" s="366"/>
      <c r="E208" s="374"/>
      <c r="F208" s="249" t="s">
        <v>587</v>
      </c>
      <c r="G208" s="5" t="s">
        <v>165</v>
      </c>
      <c r="H208" s="13">
        <v>0</v>
      </c>
    </row>
    <row r="209" spans="1:8" ht="16.5" customHeight="1" thickBot="1" x14ac:dyDescent="0.35">
      <c r="A209" s="481"/>
      <c r="B209" s="407"/>
      <c r="C209" s="404"/>
      <c r="D209" s="367"/>
      <c r="E209" s="377"/>
      <c r="F209" s="466" t="s">
        <v>478</v>
      </c>
      <c r="G209" s="389"/>
      <c r="H209" s="15">
        <f>SUM(H207:H208)</f>
        <v>0</v>
      </c>
    </row>
    <row r="210" spans="1:8" ht="25.5" customHeight="1" x14ac:dyDescent="0.3">
      <c r="A210" s="481"/>
      <c r="B210" s="407"/>
      <c r="C210" s="404"/>
      <c r="D210" s="365" t="s">
        <v>492</v>
      </c>
      <c r="E210" s="374" t="s">
        <v>588</v>
      </c>
      <c r="F210" s="249" t="s">
        <v>589</v>
      </c>
      <c r="G210" s="8" t="s">
        <v>163</v>
      </c>
      <c r="H210" s="13">
        <v>0</v>
      </c>
    </row>
    <row r="211" spans="1:8" ht="27" customHeight="1" thickBot="1" x14ac:dyDescent="0.35">
      <c r="A211" s="481"/>
      <c r="B211" s="407"/>
      <c r="C211" s="404"/>
      <c r="D211" s="366"/>
      <c r="E211" s="374"/>
      <c r="F211" s="249" t="s">
        <v>590</v>
      </c>
      <c r="G211" s="5" t="s">
        <v>165</v>
      </c>
      <c r="H211" s="13">
        <v>0</v>
      </c>
    </row>
    <row r="212" spans="1:8" ht="16.5" customHeight="1" thickBot="1" x14ac:dyDescent="0.35">
      <c r="A212" s="481"/>
      <c r="B212" s="407"/>
      <c r="C212" s="404"/>
      <c r="D212" s="367"/>
      <c r="E212" s="377"/>
      <c r="F212" s="466" t="s">
        <v>478</v>
      </c>
      <c r="G212" s="389"/>
      <c r="H212" s="15">
        <f>SUM(H210:H211)</f>
        <v>0</v>
      </c>
    </row>
    <row r="213" spans="1:8" ht="26.5" customHeight="1" x14ac:dyDescent="0.3">
      <c r="A213" s="481"/>
      <c r="B213" s="407"/>
      <c r="C213" s="404"/>
      <c r="D213" s="477" t="s">
        <v>496</v>
      </c>
      <c r="E213" s="374" t="s">
        <v>591</v>
      </c>
      <c r="F213" s="249" t="s">
        <v>592</v>
      </c>
      <c r="G213" s="8" t="s">
        <v>163</v>
      </c>
      <c r="H213" s="13">
        <v>0</v>
      </c>
    </row>
    <row r="214" spans="1:8" ht="29.5" customHeight="1" thickBot="1" x14ac:dyDescent="0.35">
      <c r="A214" s="481"/>
      <c r="B214" s="407"/>
      <c r="C214" s="404"/>
      <c r="D214" s="478"/>
      <c r="E214" s="374"/>
      <c r="F214" s="249" t="s">
        <v>593</v>
      </c>
      <c r="G214" s="5" t="s">
        <v>165</v>
      </c>
      <c r="H214" s="13">
        <v>0</v>
      </c>
    </row>
    <row r="215" spans="1:8" ht="16.5" customHeight="1" thickBot="1" x14ac:dyDescent="0.35">
      <c r="A215" s="481"/>
      <c r="B215" s="407"/>
      <c r="C215" s="404"/>
      <c r="D215" s="479"/>
      <c r="E215" s="377"/>
      <c r="F215" s="466" t="s">
        <v>478</v>
      </c>
      <c r="G215" s="389"/>
      <c r="H215" s="15">
        <f>SUM(H213:H214)</f>
        <v>0</v>
      </c>
    </row>
    <row r="216" spans="1:8" ht="28" customHeight="1" x14ac:dyDescent="0.3">
      <c r="A216" s="481"/>
      <c r="B216" s="407"/>
      <c r="C216" s="404"/>
      <c r="D216" s="477" t="s">
        <v>500</v>
      </c>
      <c r="E216" s="374" t="s">
        <v>594</v>
      </c>
      <c r="F216" s="249" t="s">
        <v>595</v>
      </c>
      <c r="G216" s="8" t="s">
        <v>163</v>
      </c>
      <c r="H216" s="13">
        <v>0</v>
      </c>
    </row>
    <row r="217" spans="1:8" ht="26.5" thickBot="1" x14ac:dyDescent="0.35">
      <c r="A217" s="481"/>
      <c r="B217" s="407"/>
      <c r="C217" s="404"/>
      <c r="D217" s="478"/>
      <c r="E217" s="374"/>
      <c r="F217" s="249" t="s">
        <v>596</v>
      </c>
      <c r="G217" s="5" t="s">
        <v>165</v>
      </c>
      <c r="H217" s="13">
        <v>0</v>
      </c>
    </row>
    <row r="218" spans="1:8" ht="16" thickBot="1" x14ac:dyDescent="0.35">
      <c r="A218" s="481"/>
      <c r="B218" s="407"/>
      <c r="C218" s="404"/>
      <c r="D218" s="479"/>
      <c r="E218" s="377"/>
      <c r="F218" s="466" t="s">
        <v>478</v>
      </c>
      <c r="G218" s="389"/>
      <c r="H218" s="15">
        <f>SUM(H216:H217)</f>
        <v>0</v>
      </c>
    </row>
    <row r="219" spans="1:8" ht="16.5" customHeight="1" thickBot="1" x14ac:dyDescent="0.35">
      <c r="A219" s="482"/>
      <c r="B219" s="408"/>
      <c r="C219" s="405"/>
      <c r="D219" s="513" t="s">
        <v>597</v>
      </c>
      <c r="E219" s="449"/>
      <c r="F219" s="449"/>
      <c r="G219" s="449"/>
      <c r="H219" s="40">
        <f>+H206+H201+H198+H195+H192+H189+H184+H209+H218</f>
        <v>0</v>
      </c>
    </row>
    <row r="220" spans="1:8" ht="65.5" thickBot="1" x14ac:dyDescent="0.35">
      <c r="A220" s="462" t="s">
        <v>173</v>
      </c>
      <c r="B220" s="406" t="s">
        <v>174</v>
      </c>
      <c r="C220" s="378" t="s">
        <v>598</v>
      </c>
      <c r="D220" s="94" t="s">
        <v>368</v>
      </c>
      <c r="E220" s="90"/>
      <c r="F220" s="67" t="s">
        <v>599</v>
      </c>
      <c r="G220" s="85" t="s">
        <v>600</v>
      </c>
      <c r="H220" s="86">
        <v>0</v>
      </c>
    </row>
    <row r="221" spans="1:8" ht="26.5" thickBot="1" x14ac:dyDescent="0.35">
      <c r="A221" s="463"/>
      <c r="B221" s="407"/>
      <c r="C221" s="379"/>
      <c r="D221" s="239" t="s">
        <v>375</v>
      </c>
      <c r="E221" s="231"/>
      <c r="F221" s="237" t="s">
        <v>601</v>
      </c>
      <c r="G221" s="97" t="s">
        <v>600</v>
      </c>
      <c r="H221" s="82">
        <v>0</v>
      </c>
    </row>
    <row r="222" spans="1:8" ht="58" customHeight="1" thickBot="1" x14ac:dyDescent="0.35">
      <c r="A222" s="463"/>
      <c r="B222" s="407"/>
      <c r="C222" s="379"/>
      <c r="D222" s="95" t="s">
        <v>379</v>
      </c>
      <c r="E222" s="90"/>
      <c r="F222" s="67" t="s">
        <v>602</v>
      </c>
      <c r="G222" s="85" t="s">
        <v>600</v>
      </c>
      <c r="H222" s="86">
        <v>0</v>
      </c>
    </row>
    <row r="223" spans="1:8" ht="39.5" thickBot="1" x14ac:dyDescent="0.35">
      <c r="A223" s="463"/>
      <c r="B223" s="407"/>
      <c r="C223" s="379"/>
      <c r="D223" s="93" t="s">
        <v>514</v>
      </c>
      <c r="E223" s="231"/>
      <c r="F223" s="237" t="s">
        <v>603</v>
      </c>
      <c r="G223" s="97" t="s">
        <v>600</v>
      </c>
      <c r="H223" s="82">
        <v>0</v>
      </c>
    </row>
    <row r="224" spans="1:8" ht="39.5" thickBot="1" x14ac:dyDescent="0.35">
      <c r="A224" s="463"/>
      <c r="B224" s="407"/>
      <c r="C224" s="379"/>
      <c r="D224" s="96" t="s">
        <v>389</v>
      </c>
      <c r="E224" s="90"/>
      <c r="F224" s="67" t="s">
        <v>604</v>
      </c>
      <c r="G224" s="85" t="s">
        <v>600</v>
      </c>
      <c r="H224" s="86">
        <v>0</v>
      </c>
    </row>
    <row r="225" spans="1:8" ht="26.5" thickBot="1" x14ac:dyDescent="0.35">
      <c r="A225" s="463"/>
      <c r="B225" s="407"/>
      <c r="C225" s="379"/>
      <c r="D225" s="93" t="s">
        <v>393</v>
      </c>
      <c r="E225" s="231"/>
      <c r="F225" s="237" t="s">
        <v>605</v>
      </c>
      <c r="G225" s="97" t="s">
        <v>600</v>
      </c>
      <c r="H225" s="82">
        <v>0</v>
      </c>
    </row>
    <row r="226" spans="1:8" ht="26.5" thickBot="1" x14ac:dyDescent="0.35">
      <c r="A226" s="463"/>
      <c r="B226" s="407"/>
      <c r="C226" s="379"/>
      <c r="D226" s="96" t="s">
        <v>397</v>
      </c>
      <c r="E226" s="90"/>
      <c r="F226" s="67" t="s">
        <v>606</v>
      </c>
      <c r="G226" s="85" t="s">
        <v>600</v>
      </c>
      <c r="H226" s="86">
        <v>0</v>
      </c>
    </row>
    <row r="227" spans="1:8" ht="26.5" thickBot="1" x14ac:dyDescent="0.35">
      <c r="A227" s="463"/>
      <c r="B227" s="407"/>
      <c r="C227" s="379"/>
      <c r="D227" s="87" t="s">
        <v>401</v>
      </c>
      <c r="E227" s="92"/>
      <c r="F227" s="99" t="s">
        <v>607</v>
      </c>
      <c r="G227" s="97" t="s">
        <v>600</v>
      </c>
      <c r="H227" s="100">
        <v>0</v>
      </c>
    </row>
    <row r="228" spans="1:8" ht="31" customHeight="1" thickBot="1" x14ac:dyDescent="0.35">
      <c r="A228" s="463"/>
      <c r="B228" s="407"/>
      <c r="C228" s="379"/>
      <c r="D228" s="98" t="s">
        <v>407</v>
      </c>
      <c r="E228" s="91"/>
      <c r="F228" s="88" t="s">
        <v>608</v>
      </c>
      <c r="G228" s="85" t="s">
        <v>600</v>
      </c>
      <c r="H228" s="89">
        <v>0</v>
      </c>
    </row>
    <row r="229" spans="1:8" ht="46.5" customHeight="1" thickBot="1" x14ac:dyDescent="0.35">
      <c r="A229" s="463"/>
      <c r="B229" s="407"/>
      <c r="C229" s="379"/>
      <c r="D229" s="98" t="s">
        <v>411</v>
      </c>
      <c r="E229" s="91"/>
      <c r="F229" s="88" t="s">
        <v>609</v>
      </c>
      <c r="G229" s="85" t="s">
        <v>600</v>
      </c>
      <c r="H229" s="89">
        <v>0</v>
      </c>
    </row>
    <row r="230" spans="1:8" ht="16" thickBot="1" x14ac:dyDescent="0.35">
      <c r="A230" s="463"/>
      <c r="B230" s="408"/>
      <c r="C230" s="405"/>
      <c r="D230" s="504" t="s">
        <v>610</v>
      </c>
      <c r="E230" s="458"/>
      <c r="F230" s="458"/>
      <c r="G230" s="458"/>
      <c r="H230" s="42">
        <f>H220+H221+H222+H223+H224+H225+H226+H227+H228+H229</f>
        <v>0</v>
      </c>
    </row>
    <row r="231" spans="1:8" ht="26.15" customHeight="1" thickBot="1" x14ac:dyDescent="0.35">
      <c r="A231" s="463"/>
      <c r="B231" s="406" t="s">
        <v>267</v>
      </c>
      <c r="C231" s="378" t="s">
        <v>611</v>
      </c>
      <c r="D231" s="95" t="s">
        <v>417</v>
      </c>
      <c r="E231" s="90"/>
      <c r="F231" s="67" t="s">
        <v>612</v>
      </c>
      <c r="G231" s="85" t="s">
        <v>66</v>
      </c>
      <c r="H231" s="86">
        <v>0</v>
      </c>
    </row>
    <row r="232" spans="1:8" ht="26.15" customHeight="1" thickBot="1" x14ac:dyDescent="0.35">
      <c r="A232" s="463"/>
      <c r="B232" s="407"/>
      <c r="C232" s="379"/>
      <c r="D232" s="239" t="s">
        <v>423</v>
      </c>
      <c r="E232" s="231"/>
      <c r="F232" s="237" t="s">
        <v>613</v>
      </c>
      <c r="G232" s="97" t="s">
        <v>600</v>
      </c>
      <c r="H232" s="82">
        <v>0</v>
      </c>
    </row>
    <row r="233" spans="1:8" ht="25.5" customHeight="1" thickBot="1" x14ac:dyDescent="0.35">
      <c r="A233" s="463"/>
      <c r="B233" s="407"/>
      <c r="C233" s="379"/>
      <c r="D233" s="95" t="s">
        <v>429</v>
      </c>
      <c r="E233" s="90"/>
      <c r="F233" s="67" t="s">
        <v>614</v>
      </c>
      <c r="G233" s="85" t="s">
        <v>600</v>
      </c>
      <c r="H233" s="86">
        <v>0</v>
      </c>
    </row>
    <row r="234" spans="1:8" ht="24.65" customHeight="1" thickBot="1" x14ac:dyDescent="0.35">
      <c r="A234" s="463"/>
      <c r="B234" s="407"/>
      <c r="C234" s="379"/>
      <c r="D234" s="239" t="s">
        <v>435</v>
      </c>
      <c r="E234" s="231"/>
      <c r="F234" s="237" t="s">
        <v>615</v>
      </c>
      <c r="G234" s="97" t="s">
        <v>600</v>
      </c>
      <c r="H234" s="82">
        <v>0</v>
      </c>
    </row>
    <row r="235" spans="1:8" ht="26.5" thickBot="1" x14ac:dyDescent="0.35">
      <c r="A235" s="463"/>
      <c r="B235" s="407"/>
      <c r="C235" s="379"/>
      <c r="D235" s="95" t="s">
        <v>439</v>
      </c>
      <c r="E235" s="90"/>
      <c r="F235" s="67" t="s">
        <v>616</v>
      </c>
      <c r="G235" s="85" t="s">
        <v>600</v>
      </c>
      <c r="H235" s="86">
        <v>0</v>
      </c>
    </row>
    <row r="236" spans="1:8" ht="27" customHeight="1" thickBot="1" x14ac:dyDescent="0.35">
      <c r="A236" s="463"/>
      <c r="B236" s="407"/>
      <c r="C236" s="379"/>
      <c r="D236" s="239" t="s">
        <v>617</v>
      </c>
      <c r="E236" s="231"/>
      <c r="F236" s="237" t="s">
        <v>618</v>
      </c>
      <c r="G236" s="97" t="s">
        <v>600</v>
      </c>
      <c r="H236" s="82">
        <v>0</v>
      </c>
    </row>
    <row r="237" spans="1:8" ht="26.5" thickBot="1" x14ac:dyDescent="0.35">
      <c r="A237" s="463"/>
      <c r="B237" s="407"/>
      <c r="C237" s="379"/>
      <c r="D237" s="95" t="s">
        <v>443</v>
      </c>
      <c r="E237" s="90"/>
      <c r="F237" s="67" t="s">
        <v>619</v>
      </c>
      <c r="G237" s="85" t="s">
        <v>600</v>
      </c>
      <c r="H237" s="103">
        <v>0</v>
      </c>
    </row>
    <row r="238" spans="1:8" ht="26.5" thickBot="1" x14ac:dyDescent="0.35">
      <c r="A238" s="463"/>
      <c r="B238" s="407"/>
      <c r="C238" s="379"/>
      <c r="D238" s="102" t="s">
        <v>447</v>
      </c>
      <c r="E238" s="231"/>
      <c r="F238" s="237" t="s">
        <v>620</v>
      </c>
      <c r="G238" s="97" t="s">
        <v>600</v>
      </c>
      <c r="H238" s="82">
        <v>0</v>
      </c>
    </row>
    <row r="239" spans="1:8" ht="26.15" customHeight="1" thickBot="1" x14ac:dyDescent="0.35">
      <c r="A239" s="463"/>
      <c r="B239" s="407"/>
      <c r="C239" s="379"/>
      <c r="D239" s="94" t="s">
        <v>451</v>
      </c>
      <c r="E239" s="90"/>
      <c r="F239" s="67" t="s">
        <v>621</v>
      </c>
      <c r="G239" s="85" t="s">
        <v>600</v>
      </c>
      <c r="H239" s="86">
        <v>0</v>
      </c>
    </row>
    <row r="240" spans="1:8" ht="16" thickBot="1" x14ac:dyDescent="0.35">
      <c r="A240" s="463"/>
      <c r="B240" s="408"/>
      <c r="C240" s="382"/>
      <c r="D240" s="465" t="s">
        <v>455</v>
      </c>
      <c r="E240" s="457"/>
      <c r="F240" s="457"/>
      <c r="G240" s="457"/>
      <c r="H240" s="14">
        <f>H231+H232+H233+H234+H235+H236+H237+H238+H239</f>
        <v>0</v>
      </c>
    </row>
    <row r="241" spans="1:10" ht="39.5" thickBot="1" x14ac:dyDescent="0.35">
      <c r="A241" s="463"/>
      <c r="B241" s="406" t="s">
        <v>360</v>
      </c>
      <c r="C241" s="378" t="s">
        <v>622</v>
      </c>
      <c r="D241" s="238" t="s">
        <v>457</v>
      </c>
      <c r="E241" s="230"/>
      <c r="F241" s="236" t="s">
        <v>623</v>
      </c>
      <c r="G241" s="76" t="s">
        <v>600</v>
      </c>
      <c r="H241" s="77">
        <v>0</v>
      </c>
    </row>
    <row r="242" spans="1:10" ht="78.5" thickBot="1" x14ac:dyDescent="0.35">
      <c r="A242" s="463"/>
      <c r="B242" s="407"/>
      <c r="C242" s="379"/>
      <c r="D242" s="95" t="s">
        <v>673</v>
      </c>
      <c r="E242" s="90"/>
      <c r="F242" s="67" t="s">
        <v>624</v>
      </c>
      <c r="G242" s="85" t="s">
        <v>600</v>
      </c>
      <c r="H242" s="86">
        <v>0</v>
      </c>
      <c r="J242" s="101"/>
    </row>
    <row r="243" spans="1:10" ht="39.5" thickBot="1" x14ac:dyDescent="0.35">
      <c r="A243" s="463"/>
      <c r="B243" s="407"/>
      <c r="C243" s="379"/>
      <c r="D243" s="239" t="s">
        <v>466</v>
      </c>
      <c r="E243" s="231"/>
      <c r="F243" s="237" t="s">
        <v>625</v>
      </c>
      <c r="G243" s="97" t="s">
        <v>600</v>
      </c>
      <c r="H243" s="82">
        <v>0</v>
      </c>
    </row>
    <row r="244" spans="1:10" ht="39.5" thickBot="1" x14ac:dyDescent="0.35">
      <c r="A244" s="463"/>
      <c r="B244" s="407"/>
      <c r="C244" s="379"/>
      <c r="D244" s="95" t="s">
        <v>470</v>
      </c>
      <c r="E244" s="90"/>
      <c r="F244" s="67" t="s">
        <v>626</v>
      </c>
      <c r="G244" s="85" t="s">
        <v>600</v>
      </c>
      <c r="H244" s="86">
        <v>0</v>
      </c>
    </row>
    <row r="245" spans="1:10" ht="26.5" thickBot="1" x14ac:dyDescent="0.35">
      <c r="A245" s="463"/>
      <c r="B245" s="407"/>
      <c r="C245" s="379"/>
      <c r="D245" s="239" t="s">
        <v>474</v>
      </c>
      <c r="E245" s="231"/>
      <c r="F245" s="237" t="s">
        <v>627</v>
      </c>
      <c r="G245" s="97" t="s">
        <v>600</v>
      </c>
      <c r="H245" s="82">
        <v>0</v>
      </c>
    </row>
    <row r="246" spans="1:10" ht="113.5" customHeight="1" thickBot="1" x14ac:dyDescent="0.35">
      <c r="A246" s="463"/>
      <c r="B246" s="407"/>
      <c r="C246" s="379"/>
      <c r="D246" s="95" t="s">
        <v>672</v>
      </c>
      <c r="E246" s="90"/>
      <c r="F246" s="67" t="s">
        <v>628</v>
      </c>
      <c r="G246" s="85" t="s">
        <v>600</v>
      </c>
      <c r="H246" s="86">
        <v>0</v>
      </c>
    </row>
    <row r="247" spans="1:10" ht="27" customHeight="1" thickBot="1" x14ac:dyDescent="0.35">
      <c r="A247" s="463"/>
      <c r="B247" s="407"/>
      <c r="C247" s="379"/>
      <c r="D247" s="239" t="s">
        <v>482</v>
      </c>
      <c r="E247" s="231"/>
      <c r="F247" s="237" t="s">
        <v>629</v>
      </c>
      <c r="G247" s="97" t="s">
        <v>600</v>
      </c>
      <c r="H247" s="82">
        <v>0</v>
      </c>
    </row>
    <row r="248" spans="1:10" ht="28" customHeight="1" thickBot="1" x14ac:dyDescent="0.35">
      <c r="A248" s="463"/>
      <c r="B248" s="407"/>
      <c r="C248" s="379"/>
      <c r="D248" s="95" t="s">
        <v>488</v>
      </c>
      <c r="E248" s="90"/>
      <c r="F248" s="67" t="s">
        <v>630</v>
      </c>
      <c r="G248" s="85" t="s">
        <v>600</v>
      </c>
      <c r="H248" s="86">
        <v>0</v>
      </c>
    </row>
    <row r="249" spans="1:10" ht="28" customHeight="1" thickBot="1" x14ac:dyDescent="0.35">
      <c r="A249" s="463"/>
      <c r="B249" s="407"/>
      <c r="C249" s="379"/>
      <c r="D249" s="239" t="s">
        <v>492</v>
      </c>
      <c r="E249" s="231"/>
      <c r="F249" s="237" t="s">
        <v>631</v>
      </c>
      <c r="G249" s="97" t="s">
        <v>600</v>
      </c>
      <c r="H249" s="82">
        <v>0</v>
      </c>
    </row>
    <row r="250" spans="1:10" ht="36" customHeight="1" thickBot="1" x14ac:dyDescent="0.35">
      <c r="A250" s="463"/>
      <c r="B250" s="407"/>
      <c r="C250" s="379"/>
      <c r="D250" s="94" t="s">
        <v>496</v>
      </c>
      <c r="E250" s="90"/>
      <c r="F250" s="67" t="s">
        <v>632</v>
      </c>
      <c r="G250" s="85" t="s">
        <v>600</v>
      </c>
      <c r="H250" s="86">
        <v>0</v>
      </c>
    </row>
    <row r="251" spans="1:10" ht="26.5" thickBot="1" x14ac:dyDescent="0.35">
      <c r="A251" s="463"/>
      <c r="B251" s="407"/>
      <c r="C251" s="379"/>
      <c r="D251" s="102" t="s">
        <v>500</v>
      </c>
      <c r="E251" s="231"/>
      <c r="F251" s="237" t="s">
        <v>633</v>
      </c>
      <c r="G251" s="97" t="s">
        <v>600</v>
      </c>
      <c r="H251" s="82">
        <v>0</v>
      </c>
    </row>
    <row r="252" spans="1:10" ht="16" thickBot="1" x14ac:dyDescent="0.35">
      <c r="A252" s="464"/>
      <c r="B252" s="408"/>
      <c r="C252" s="382"/>
      <c r="D252" s="355" t="s">
        <v>634</v>
      </c>
      <c r="E252" s="356"/>
      <c r="F252" s="356"/>
      <c r="G252" s="356"/>
      <c r="H252" s="30">
        <f>H251+H250+H249+H248+H247+H246+H245+H244+H243+H242+H241</f>
        <v>0</v>
      </c>
    </row>
    <row r="253" spans="1:10" ht="19" thickBot="1" x14ac:dyDescent="0.5">
      <c r="B253" s="446" t="s">
        <v>635</v>
      </c>
      <c r="C253" s="447"/>
      <c r="D253" s="447"/>
      <c r="E253" s="447"/>
      <c r="F253" s="447"/>
      <c r="G253" s="447"/>
      <c r="H253" s="31">
        <f>H252+H240+H230+H219+H181+H145+H108+H70+H39</f>
        <v>0</v>
      </c>
    </row>
    <row r="254" spans="1:10" ht="28" customHeight="1" thickBot="1" x14ac:dyDescent="0.35">
      <c r="B254" s="510" t="s">
        <v>636</v>
      </c>
      <c r="C254" s="511"/>
      <c r="D254" s="511"/>
      <c r="E254" s="511"/>
      <c r="F254" s="511"/>
      <c r="G254" s="511"/>
      <c r="H254" s="512"/>
    </row>
    <row r="255" spans="1:10" ht="40" customHeight="1" thickBot="1" x14ac:dyDescent="0.35">
      <c r="B255" s="510" t="s">
        <v>637</v>
      </c>
      <c r="C255" s="511"/>
      <c r="D255" s="511"/>
      <c r="E255" s="511"/>
      <c r="F255" s="511"/>
      <c r="G255" s="511"/>
      <c r="H255" s="512"/>
    </row>
    <row r="256" spans="1:10" ht="93.65" customHeight="1" thickBot="1" x14ac:dyDescent="0.35">
      <c r="B256" s="510" t="s">
        <v>671</v>
      </c>
      <c r="C256" s="511"/>
      <c r="D256" s="511"/>
      <c r="E256" s="511"/>
      <c r="F256" s="511"/>
      <c r="G256" s="511"/>
      <c r="H256" s="512"/>
    </row>
  </sheetData>
  <mergeCells count="231">
    <mergeCell ref="B254:H254"/>
    <mergeCell ref="B255:H255"/>
    <mergeCell ref="B256:H256"/>
    <mergeCell ref="D210:D212"/>
    <mergeCell ref="E210:E212"/>
    <mergeCell ref="F212:G212"/>
    <mergeCell ref="D213:D215"/>
    <mergeCell ref="E213:E215"/>
    <mergeCell ref="F215:G215"/>
    <mergeCell ref="B182:B219"/>
    <mergeCell ref="C182:C219"/>
    <mergeCell ref="B231:B240"/>
    <mergeCell ref="C231:C240"/>
    <mergeCell ref="D219:G219"/>
    <mergeCell ref="D216:D218"/>
    <mergeCell ref="E216:E218"/>
    <mergeCell ref="F218:G218"/>
    <mergeCell ref="D252:G252"/>
    <mergeCell ref="B220:B230"/>
    <mergeCell ref="C220:C230"/>
    <mergeCell ref="D207:D209"/>
    <mergeCell ref="E207:E209"/>
    <mergeCell ref="F209:G209"/>
    <mergeCell ref="D202:D206"/>
    <mergeCell ref="F206:G206"/>
    <mergeCell ref="F116:G116"/>
    <mergeCell ref="D139:D141"/>
    <mergeCell ref="E139:E141"/>
    <mergeCell ref="F141:G141"/>
    <mergeCell ref="F138:G138"/>
    <mergeCell ref="E109:E113"/>
    <mergeCell ref="F180:G180"/>
    <mergeCell ref="B3:B39"/>
    <mergeCell ref="C3:C39"/>
    <mergeCell ref="D3:D7"/>
    <mergeCell ref="E3:E7"/>
    <mergeCell ref="D70:G70"/>
    <mergeCell ref="F54:G54"/>
    <mergeCell ref="B71:B108"/>
    <mergeCell ref="C71:C108"/>
    <mergeCell ref="D71:D73"/>
    <mergeCell ref="E71:E73"/>
    <mergeCell ref="F73:G73"/>
    <mergeCell ref="D79:D81"/>
    <mergeCell ref="E79:E81"/>
    <mergeCell ref="F81:G81"/>
    <mergeCell ref="B40:B70"/>
    <mergeCell ref="C40:C70"/>
    <mergeCell ref="D230:G230"/>
    <mergeCell ref="E122:E124"/>
    <mergeCell ref="D128:D130"/>
    <mergeCell ref="D142:D144"/>
    <mergeCell ref="E142:E144"/>
    <mergeCell ref="F144:G144"/>
    <mergeCell ref="F121:G121"/>
    <mergeCell ref="D122:D124"/>
    <mergeCell ref="E128:E130"/>
    <mergeCell ref="F130:G130"/>
    <mergeCell ref="D131:D133"/>
    <mergeCell ref="E131:E133"/>
    <mergeCell ref="F133:G133"/>
    <mergeCell ref="D125:D127"/>
    <mergeCell ref="E125:E127"/>
    <mergeCell ref="F124:G124"/>
    <mergeCell ref="D199:D201"/>
    <mergeCell ref="E199:E201"/>
    <mergeCell ref="F201:G201"/>
    <mergeCell ref="E175:E177"/>
    <mergeCell ref="F177:G177"/>
    <mergeCell ref="D178:D180"/>
    <mergeCell ref="E178:E180"/>
    <mergeCell ref="E202:E206"/>
    <mergeCell ref="E85:E87"/>
    <mergeCell ref="D22:D24"/>
    <mergeCell ref="E22:E24"/>
    <mergeCell ref="D25:D27"/>
    <mergeCell ref="E36:E38"/>
    <mergeCell ref="D88:D90"/>
    <mergeCell ref="E88:E90"/>
    <mergeCell ref="D91:D95"/>
    <mergeCell ref="E91:E95"/>
    <mergeCell ref="D8:D10"/>
    <mergeCell ref="E8:E10"/>
    <mergeCell ref="E40:E44"/>
    <mergeCell ref="D11:D15"/>
    <mergeCell ref="E11:E15"/>
    <mergeCell ref="D19:D21"/>
    <mergeCell ref="D16:D18"/>
    <mergeCell ref="E16:E18"/>
    <mergeCell ref="D74:D78"/>
    <mergeCell ref="E74:E78"/>
    <mergeCell ref="F57:G57"/>
    <mergeCell ref="F66:G66"/>
    <mergeCell ref="D67:D69"/>
    <mergeCell ref="E67:E69"/>
    <mergeCell ref="F69:G69"/>
    <mergeCell ref="D64:D66"/>
    <mergeCell ref="E64:E66"/>
    <mergeCell ref="E25:E27"/>
    <mergeCell ref="D33:D35"/>
    <mergeCell ref="E33:E35"/>
    <mergeCell ref="F35:G35"/>
    <mergeCell ref="E58:E60"/>
    <mergeCell ref="F60:G60"/>
    <mergeCell ref="D55:D57"/>
    <mergeCell ref="E55:E57"/>
    <mergeCell ref="D50:D54"/>
    <mergeCell ref="E50:E54"/>
    <mergeCell ref="F27:G27"/>
    <mergeCell ref="F44:G44"/>
    <mergeCell ref="D45:D49"/>
    <mergeCell ref="E45:E49"/>
    <mergeCell ref="D40:D44"/>
    <mergeCell ref="D58:D60"/>
    <mergeCell ref="AH11:AH14"/>
    <mergeCell ref="F15:G15"/>
    <mergeCell ref="AC3:AC20"/>
    <mergeCell ref="AD3:AD6"/>
    <mergeCell ref="AE3:AE6"/>
    <mergeCell ref="AD19:AD20"/>
    <mergeCell ref="AE19:AE20"/>
    <mergeCell ref="AH19:AH20"/>
    <mergeCell ref="F21:G21"/>
    <mergeCell ref="AD8:AD9"/>
    <mergeCell ref="AE8:AE9"/>
    <mergeCell ref="AD16:AD17"/>
    <mergeCell ref="AE16:AE17"/>
    <mergeCell ref="AH16:AH17"/>
    <mergeCell ref="AH8:AH9"/>
    <mergeCell ref="F10:G10"/>
    <mergeCell ref="AH3:AH6"/>
    <mergeCell ref="F18:G18"/>
    <mergeCell ref="E172:E174"/>
    <mergeCell ref="F166:G166"/>
    <mergeCell ref="D134:D138"/>
    <mergeCell ref="F7:G7"/>
    <mergeCell ref="AB3:AB20"/>
    <mergeCell ref="P16:P17"/>
    <mergeCell ref="AD11:AD14"/>
    <mergeCell ref="AE11:AE14"/>
    <mergeCell ref="M16:M17"/>
    <mergeCell ref="L16:L17"/>
    <mergeCell ref="F87:G87"/>
    <mergeCell ref="D82:D84"/>
    <mergeCell ref="E82:E84"/>
    <mergeCell ref="F84:G84"/>
    <mergeCell ref="F63:G63"/>
    <mergeCell ref="F38:G38"/>
    <mergeCell ref="F49:G49"/>
    <mergeCell ref="D39:G39"/>
    <mergeCell ref="D28:D32"/>
    <mergeCell ref="E28:E32"/>
    <mergeCell ref="F32:G32"/>
    <mergeCell ref="D36:D38"/>
    <mergeCell ref="F24:G24"/>
    <mergeCell ref="E19:E21"/>
    <mergeCell ref="F95:G95"/>
    <mergeCell ref="D108:G108"/>
    <mergeCell ref="D99:D101"/>
    <mergeCell ref="F98:G98"/>
    <mergeCell ref="D105:D107"/>
    <mergeCell ref="E105:E107"/>
    <mergeCell ref="F107:G107"/>
    <mergeCell ref="E99:E101"/>
    <mergeCell ref="F101:G101"/>
    <mergeCell ref="D102:D104"/>
    <mergeCell ref="E102:E104"/>
    <mergeCell ref="F104:G104"/>
    <mergeCell ref="E96:E98"/>
    <mergeCell ref="D96:D98"/>
    <mergeCell ref="E134:E138"/>
    <mergeCell ref="D175:D177"/>
    <mergeCell ref="F113:G113"/>
    <mergeCell ref="D114:D116"/>
    <mergeCell ref="E114:E116"/>
    <mergeCell ref="D109:D113"/>
    <mergeCell ref="A3:A108"/>
    <mergeCell ref="E193:E195"/>
    <mergeCell ref="F195:G195"/>
    <mergeCell ref="D164:D166"/>
    <mergeCell ref="E164:E166"/>
    <mergeCell ref="A109:A219"/>
    <mergeCell ref="D145:G145"/>
    <mergeCell ref="D117:D121"/>
    <mergeCell ref="E117:E121"/>
    <mergeCell ref="D167:D171"/>
    <mergeCell ref="E167:E171"/>
    <mergeCell ref="F171:G171"/>
    <mergeCell ref="F90:G90"/>
    <mergeCell ref="F78:G78"/>
    <mergeCell ref="D85:D87"/>
    <mergeCell ref="E61:E63"/>
    <mergeCell ref="D61:D63"/>
    <mergeCell ref="B146:B181"/>
    <mergeCell ref="E196:E198"/>
    <mergeCell ref="F198:G198"/>
    <mergeCell ref="D181:G181"/>
    <mergeCell ref="D182:D184"/>
    <mergeCell ref="E182:E184"/>
    <mergeCell ref="F184:G184"/>
    <mergeCell ref="D185:D189"/>
    <mergeCell ref="E185:E189"/>
    <mergeCell ref="F189:G189"/>
    <mergeCell ref="D190:D192"/>
    <mergeCell ref="E190:E192"/>
    <mergeCell ref="F192:G192"/>
    <mergeCell ref="D193:D195"/>
    <mergeCell ref="A220:A252"/>
    <mergeCell ref="B253:G253"/>
    <mergeCell ref="D240:G240"/>
    <mergeCell ref="B241:B252"/>
    <mergeCell ref="C241:C252"/>
    <mergeCell ref="F127:G127"/>
    <mergeCell ref="C146:C181"/>
    <mergeCell ref="D146:D150"/>
    <mergeCell ref="E146:E150"/>
    <mergeCell ref="F150:G150"/>
    <mergeCell ref="D151:D155"/>
    <mergeCell ref="E151:E155"/>
    <mergeCell ref="F155:G155"/>
    <mergeCell ref="D156:D160"/>
    <mergeCell ref="E156:E160"/>
    <mergeCell ref="F160:G160"/>
    <mergeCell ref="D161:D163"/>
    <mergeCell ref="E161:E163"/>
    <mergeCell ref="F163:G163"/>
    <mergeCell ref="F174:G174"/>
    <mergeCell ref="D172:D174"/>
    <mergeCell ref="B109:B145"/>
    <mergeCell ref="C109:C145"/>
    <mergeCell ref="D196:D198"/>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E6ABC-D6F1-4039-AA21-13614E118006}">
  <dimension ref="B2:J25"/>
  <sheetViews>
    <sheetView zoomScale="85" zoomScaleNormal="85" workbookViewId="0">
      <selection activeCell="G24" sqref="G24"/>
    </sheetView>
  </sheetViews>
  <sheetFormatPr defaultRowHeight="14.5" x14ac:dyDescent="0.35"/>
  <cols>
    <col min="1" max="1" width="3.54296875" bestFit="1" customWidth="1"/>
    <col min="2" max="2" width="4.1796875" customWidth="1"/>
    <col min="3" max="3" width="46.1796875" customWidth="1"/>
    <col min="4" max="4" width="19.1796875" customWidth="1"/>
    <col min="5" max="5" width="11.453125" customWidth="1"/>
    <col min="6" max="6" width="11.54296875" customWidth="1"/>
    <col min="7" max="7" width="23.1796875" customWidth="1"/>
    <col min="8" max="8" width="13.453125" customWidth="1"/>
    <col min="9" max="9" width="11.81640625" customWidth="1"/>
    <col min="10" max="10" width="25.1796875" customWidth="1"/>
  </cols>
  <sheetData>
    <row r="2" spans="2:10" x14ac:dyDescent="0.35">
      <c r="B2" s="119" t="s">
        <v>638</v>
      </c>
    </row>
    <row r="4" spans="2:10" ht="15.5" x14ac:dyDescent="0.35">
      <c r="B4" s="120" t="s">
        <v>639</v>
      </c>
      <c r="C4" s="120"/>
      <c r="D4" s="120"/>
      <c r="E4" s="118"/>
      <c r="F4" s="117"/>
      <c r="G4" s="1"/>
      <c r="H4" s="118"/>
      <c r="I4" s="211"/>
      <c r="J4" s="118"/>
    </row>
    <row r="5" spans="2:10" ht="15" thickBot="1" x14ac:dyDescent="0.4">
      <c r="B5" s="140" t="s">
        <v>640</v>
      </c>
      <c r="C5" s="140"/>
      <c r="D5" s="140"/>
      <c r="E5" s="140"/>
      <c r="F5" s="141"/>
      <c r="G5" s="141"/>
      <c r="H5" s="140"/>
      <c r="I5" s="140"/>
      <c r="J5" s="140"/>
    </row>
    <row r="6" spans="2:10" ht="30" customHeight="1" thickBot="1" x14ac:dyDescent="0.4">
      <c r="B6" s="514" t="s">
        <v>641</v>
      </c>
      <c r="C6" s="515"/>
      <c r="D6" s="515"/>
      <c r="E6" s="515"/>
      <c r="F6" s="515"/>
      <c r="G6" s="515"/>
      <c r="H6" s="515"/>
      <c r="I6" s="515"/>
      <c r="J6" s="516"/>
    </row>
    <row r="7" spans="2:10" ht="18.649999999999999" customHeight="1" thickBot="1" x14ac:dyDescent="0.4">
      <c r="B7" s="147" t="s">
        <v>70</v>
      </c>
      <c r="C7" s="148" t="s">
        <v>71</v>
      </c>
      <c r="D7" s="149" t="s">
        <v>72</v>
      </c>
      <c r="E7" s="147" t="s">
        <v>73</v>
      </c>
      <c r="F7" s="150" t="s">
        <v>74</v>
      </c>
      <c r="G7" s="147" t="s">
        <v>75</v>
      </c>
      <c r="H7" s="151" t="s">
        <v>73</v>
      </c>
      <c r="I7" s="152" t="s">
        <v>74</v>
      </c>
      <c r="J7" s="153" t="s">
        <v>75</v>
      </c>
    </row>
    <row r="8" spans="2:10" ht="15" thickBot="1" x14ac:dyDescent="0.4">
      <c r="B8" s="145" t="s">
        <v>77</v>
      </c>
      <c r="C8" s="125"/>
      <c r="D8" s="135"/>
      <c r="E8" s="145" t="s">
        <v>642</v>
      </c>
      <c r="F8" s="121"/>
      <c r="G8" s="122"/>
      <c r="H8" s="146" t="s">
        <v>643</v>
      </c>
      <c r="I8" s="124"/>
      <c r="J8" s="125"/>
    </row>
    <row r="9" spans="2:10" x14ac:dyDescent="0.35">
      <c r="B9" s="142">
        <v>1</v>
      </c>
      <c r="C9" s="126" t="s">
        <v>644</v>
      </c>
      <c r="D9" s="130" t="s">
        <v>645</v>
      </c>
      <c r="E9" s="199"/>
      <c r="F9" s="200"/>
      <c r="G9" s="195">
        <v>0</v>
      </c>
      <c r="H9" s="199"/>
      <c r="I9" s="207"/>
      <c r="J9" s="137">
        <v>0</v>
      </c>
    </row>
    <row r="10" spans="2:10" x14ac:dyDescent="0.35">
      <c r="B10" s="143">
        <v>2</v>
      </c>
      <c r="C10" s="127" t="s">
        <v>646</v>
      </c>
      <c r="D10" s="131" t="s">
        <v>645</v>
      </c>
      <c r="E10" s="201"/>
      <c r="F10" s="202"/>
      <c r="G10" s="196">
        <f t="shared" ref="G10:G23" si="0">F10*E10</f>
        <v>0</v>
      </c>
      <c r="H10" s="201"/>
      <c r="I10" s="208"/>
      <c r="J10" s="138">
        <f t="shared" ref="J10:J23" si="1">H10*I10</f>
        <v>0</v>
      </c>
    </row>
    <row r="11" spans="2:10" x14ac:dyDescent="0.35">
      <c r="B11" s="143">
        <v>3</v>
      </c>
      <c r="C11" s="127" t="s">
        <v>647</v>
      </c>
      <c r="D11" s="131" t="s">
        <v>645</v>
      </c>
      <c r="E11" s="201"/>
      <c r="F11" s="202"/>
      <c r="G11" s="196">
        <f t="shared" si="0"/>
        <v>0</v>
      </c>
      <c r="H11" s="201"/>
      <c r="I11" s="208"/>
      <c r="J11" s="138">
        <f t="shared" si="1"/>
        <v>0</v>
      </c>
    </row>
    <row r="12" spans="2:10" x14ac:dyDescent="0.35">
      <c r="B12" s="143">
        <v>4</v>
      </c>
      <c r="C12" s="127" t="s">
        <v>648</v>
      </c>
      <c r="D12" s="131" t="s">
        <v>645</v>
      </c>
      <c r="E12" s="201"/>
      <c r="F12" s="202"/>
      <c r="G12" s="196">
        <f t="shared" si="0"/>
        <v>0</v>
      </c>
      <c r="H12" s="201"/>
      <c r="I12" s="208"/>
      <c r="J12" s="138">
        <f t="shared" si="1"/>
        <v>0</v>
      </c>
    </row>
    <row r="13" spans="2:10" x14ac:dyDescent="0.35">
      <c r="B13" s="143">
        <v>5</v>
      </c>
      <c r="C13" s="127" t="s">
        <v>649</v>
      </c>
      <c r="D13" s="131" t="s">
        <v>645</v>
      </c>
      <c r="E13" s="201"/>
      <c r="F13" s="202"/>
      <c r="G13" s="196">
        <f t="shared" si="0"/>
        <v>0</v>
      </c>
      <c r="H13" s="201"/>
      <c r="I13" s="208"/>
      <c r="J13" s="138">
        <f t="shared" si="1"/>
        <v>0</v>
      </c>
    </row>
    <row r="14" spans="2:10" x14ac:dyDescent="0.35">
      <c r="B14" s="143">
        <v>6</v>
      </c>
      <c r="C14" s="127" t="s">
        <v>650</v>
      </c>
      <c r="D14" s="131" t="s">
        <v>645</v>
      </c>
      <c r="E14" s="201"/>
      <c r="F14" s="202"/>
      <c r="G14" s="196">
        <f t="shared" si="0"/>
        <v>0</v>
      </c>
      <c r="H14" s="201"/>
      <c r="I14" s="208"/>
      <c r="J14" s="138">
        <f t="shared" si="1"/>
        <v>0</v>
      </c>
    </row>
    <row r="15" spans="2:10" x14ac:dyDescent="0.35">
      <c r="B15" s="143">
        <v>7</v>
      </c>
      <c r="C15" s="127" t="s">
        <v>651</v>
      </c>
      <c r="D15" s="131" t="s">
        <v>645</v>
      </c>
      <c r="E15" s="201"/>
      <c r="F15" s="202"/>
      <c r="G15" s="196">
        <f t="shared" si="0"/>
        <v>0</v>
      </c>
      <c r="H15" s="201"/>
      <c r="I15" s="208"/>
      <c r="J15" s="138">
        <f t="shared" si="1"/>
        <v>0</v>
      </c>
    </row>
    <row r="16" spans="2:10" x14ac:dyDescent="0.35">
      <c r="B16" s="143">
        <v>8</v>
      </c>
      <c r="C16" s="127" t="s">
        <v>652</v>
      </c>
      <c r="D16" s="131" t="s">
        <v>645</v>
      </c>
      <c r="E16" s="201"/>
      <c r="F16" s="202"/>
      <c r="G16" s="196">
        <f t="shared" si="0"/>
        <v>0</v>
      </c>
      <c r="H16" s="201"/>
      <c r="I16" s="208"/>
      <c r="J16" s="138">
        <f t="shared" si="1"/>
        <v>0</v>
      </c>
    </row>
    <row r="17" spans="2:10" x14ac:dyDescent="0.35">
      <c r="B17" s="143">
        <v>9</v>
      </c>
      <c r="C17" s="127" t="s">
        <v>653</v>
      </c>
      <c r="D17" s="131" t="s">
        <v>645</v>
      </c>
      <c r="E17" s="201"/>
      <c r="F17" s="202"/>
      <c r="G17" s="196">
        <f t="shared" si="0"/>
        <v>0</v>
      </c>
      <c r="H17" s="201"/>
      <c r="I17" s="208"/>
      <c r="J17" s="138">
        <f t="shared" si="1"/>
        <v>0</v>
      </c>
    </row>
    <row r="18" spans="2:10" x14ac:dyDescent="0.35">
      <c r="B18" s="143">
        <v>10</v>
      </c>
      <c r="C18" s="127" t="s">
        <v>654</v>
      </c>
      <c r="D18" s="131" t="s">
        <v>645</v>
      </c>
      <c r="E18" s="201"/>
      <c r="F18" s="202"/>
      <c r="G18" s="196">
        <f t="shared" si="0"/>
        <v>0</v>
      </c>
      <c r="H18" s="201"/>
      <c r="I18" s="208"/>
      <c r="J18" s="138">
        <f t="shared" si="1"/>
        <v>0</v>
      </c>
    </row>
    <row r="19" spans="2:10" x14ac:dyDescent="0.35">
      <c r="B19" s="143">
        <v>11</v>
      </c>
      <c r="C19" s="127" t="s">
        <v>655</v>
      </c>
      <c r="D19" s="131" t="s">
        <v>645</v>
      </c>
      <c r="E19" s="201"/>
      <c r="F19" s="202"/>
      <c r="G19" s="196">
        <f t="shared" si="0"/>
        <v>0</v>
      </c>
      <c r="H19" s="201"/>
      <c r="I19" s="208"/>
      <c r="J19" s="138">
        <f t="shared" si="1"/>
        <v>0</v>
      </c>
    </row>
    <row r="20" spans="2:10" x14ac:dyDescent="0.35">
      <c r="B20" s="143">
        <v>12</v>
      </c>
      <c r="C20" s="127" t="s">
        <v>656</v>
      </c>
      <c r="D20" s="131" t="s">
        <v>645</v>
      </c>
      <c r="E20" s="201"/>
      <c r="F20" s="202"/>
      <c r="G20" s="196">
        <f t="shared" si="0"/>
        <v>0</v>
      </c>
      <c r="H20" s="201"/>
      <c r="I20" s="208"/>
      <c r="J20" s="138">
        <f t="shared" si="1"/>
        <v>0</v>
      </c>
    </row>
    <row r="21" spans="2:10" x14ac:dyDescent="0.35">
      <c r="B21" s="143">
        <v>13</v>
      </c>
      <c r="C21" s="127" t="s">
        <v>657</v>
      </c>
      <c r="D21" s="133" t="s">
        <v>645</v>
      </c>
      <c r="E21" s="201"/>
      <c r="F21" s="202"/>
      <c r="G21" s="196">
        <f t="shared" si="0"/>
        <v>0</v>
      </c>
      <c r="H21" s="201"/>
      <c r="I21" s="208"/>
      <c r="J21" s="138">
        <f t="shared" si="1"/>
        <v>0</v>
      </c>
    </row>
    <row r="22" spans="2:10" x14ac:dyDescent="0.35">
      <c r="B22" s="156">
        <v>14</v>
      </c>
      <c r="C22" s="157" t="s">
        <v>658</v>
      </c>
      <c r="D22" s="158" t="s">
        <v>645</v>
      </c>
      <c r="E22" s="203"/>
      <c r="F22" s="204"/>
      <c r="G22" s="196">
        <f t="shared" si="0"/>
        <v>0</v>
      </c>
      <c r="H22" s="203"/>
      <c r="I22" s="209"/>
      <c r="J22" s="138">
        <f t="shared" si="1"/>
        <v>0</v>
      </c>
    </row>
    <row r="23" spans="2:10" ht="15" thickBot="1" x14ac:dyDescent="0.4">
      <c r="B23" s="144">
        <v>15</v>
      </c>
      <c r="C23" s="128" t="s">
        <v>659</v>
      </c>
      <c r="D23" s="134" t="s">
        <v>645</v>
      </c>
      <c r="E23" s="205"/>
      <c r="F23" s="206"/>
      <c r="G23" s="197">
        <f t="shared" si="0"/>
        <v>0</v>
      </c>
      <c r="H23" s="205"/>
      <c r="I23" s="210"/>
      <c r="J23" s="139">
        <f t="shared" si="1"/>
        <v>0</v>
      </c>
    </row>
    <row r="24" spans="2:10" ht="15" thickBot="1" x14ac:dyDescent="0.4">
      <c r="B24" s="123"/>
      <c r="C24" s="124"/>
      <c r="D24" s="136"/>
      <c r="E24" s="145" t="s">
        <v>660</v>
      </c>
      <c r="F24" s="194"/>
      <c r="G24" s="198">
        <f>SUM(G9:G23)</f>
        <v>0</v>
      </c>
      <c r="H24" s="155" t="s">
        <v>661</v>
      </c>
      <c r="I24" s="132"/>
      <c r="J24" s="193">
        <f>SUM(J9:J23)</f>
        <v>0</v>
      </c>
    </row>
    <row r="25" spans="2:10" x14ac:dyDescent="0.35">
      <c r="B25" s="154" t="s">
        <v>662</v>
      </c>
      <c r="C25" s="154"/>
      <c r="D25" s="154"/>
      <c r="E25" s="154"/>
      <c r="F25" s="154"/>
      <c r="G25" s="154"/>
      <c r="H25" s="129"/>
      <c r="I25" s="129"/>
      <c r="J25" s="129"/>
    </row>
  </sheetData>
  <mergeCells count="1">
    <mergeCell ref="B6:J6"/>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D7ECF-5C4F-444A-91C2-6DA4420C2CDF}">
  <dimension ref="A1:F17"/>
  <sheetViews>
    <sheetView zoomScale="130" zoomScaleNormal="130" workbookViewId="0">
      <selection activeCell="H3" sqref="H3"/>
    </sheetView>
  </sheetViews>
  <sheetFormatPr defaultRowHeight="14.5" x14ac:dyDescent="0.35"/>
  <cols>
    <col min="2" max="2" width="29.81640625" customWidth="1"/>
    <col min="3" max="4" width="13" customWidth="1"/>
    <col min="5" max="5" width="14" customWidth="1"/>
    <col min="6" max="6" width="14.1796875" customWidth="1"/>
  </cols>
  <sheetData>
    <row r="1" spans="1:6" ht="16" thickBot="1" x14ac:dyDescent="0.4">
      <c r="A1" s="159" t="s">
        <v>683</v>
      </c>
      <c r="B1" s="160"/>
      <c r="C1" s="160"/>
      <c r="D1" s="160"/>
      <c r="E1" s="160"/>
      <c r="F1" s="160"/>
    </row>
    <row r="2" spans="1:6" ht="15" thickBot="1" x14ac:dyDescent="0.4">
      <c r="A2" s="517" t="s">
        <v>663</v>
      </c>
      <c r="B2" s="518"/>
      <c r="C2" s="518"/>
      <c r="D2" s="518"/>
      <c r="E2" s="518"/>
      <c r="F2" s="519"/>
    </row>
    <row r="3" spans="1:6" ht="28.5" thickBot="1" x14ac:dyDescent="0.4">
      <c r="A3" s="183" t="s">
        <v>70</v>
      </c>
      <c r="B3" s="165" t="s">
        <v>71</v>
      </c>
      <c r="C3" s="184" t="s">
        <v>72</v>
      </c>
      <c r="D3" s="165" t="s">
        <v>73</v>
      </c>
      <c r="E3" s="186" t="s">
        <v>74</v>
      </c>
      <c r="F3" s="165" t="s">
        <v>75</v>
      </c>
    </row>
    <row r="4" spans="1:6" ht="15" thickBot="1" x14ac:dyDescent="0.4">
      <c r="A4" s="520" t="s">
        <v>664</v>
      </c>
      <c r="B4" s="521"/>
      <c r="C4" s="521"/>
      <c r="D4" s="521"/>
      <c r="E4" s="521"/>
      <c r="F4" s="522"/>
    </row>
    <row r="5" spans="1:6" ht="15" thickBot="1" x14ac:dyDescent="0.4">
      <c r="A5" s="523" t="s">
        <v>77</v>
      </c>
      <c r="B5" s="524"/>
      <c r="C5" s="524"/>
      <c r="D5" s="524"/>
      <c r="E5" s="524"/>
      <c r="F5" s="525"/>
    </row>
    <row r="6" spans="1:6" x14ac:dyDescent="0.35">
      <c r="A6" s="177">
        <v>1</v>
      </c>
      <c r="B6" s="180"/>
      <c r="C6" s="171"/>
      <c r="D6" s="171"/>
      <c r="E6" s="174"/>
      <c r="F6" s="171"/>
    </row>
    <row r="7" spans="1:6" x14ac:dyDescent="0.35">
      <c r="A7" s="178">
        <v>2</v>
      </c>
      <c r="B7" s="181"/>
      <c r="C7" s="172"/>
      <c r="D7" s="172"/>
      <c r="E7" s="175"/>
      <c r="F7" s="172"/>
    </row>
    <row r="8" spans="1:6" x14ac:dyDescent="0.35">
      <c r="A8" s="178">
        <v>3</v>
      </c>
      <c r="B8" s="181"/>
      <c r="C8" s="172"/>
      <c r="D8" s="172"/>
      <c r="E8" s="175"/>
      <c r="F8" s="172"/>
    </row>
    <row r="9" spans="1:6" x14ac:dyDescent="0.35">
      <c r="A9" s="178">
        <v>4</v>
      </c>
      <c r="B9" s="181"/>
      <c r="C9" s="172"/>
      <c r="D9" s="172"/>
      <c r="E9" s="175"/>
      <c r="F9" s="172"/>
    </row>
    <row r="10" spans="1:6" x14ac:dyDescent="0.35">
      <c r="A10" s="178">
        <v>5</v>
      </c>
      <c r="B10" s="181"/>
      <c r="C10" s="172"/>
      <c r="D10" s="172"/>
      <c r="E10" s="175"/>
      <c r="F10" s="172"/>
    </row>
    <row r="11" spans="1:6" x14ac:dyDescent="0.35">
      <c r="A11" s="178">
        <v>6</v>
      </c>
      <c r="B11" s="181"/>
      <c r="C11" s="172"/>
      <c r="D11" s="172"/>
      <c r="E11" s="175"/>
      <c r="F11" s="172"/>
    </row>
    <row r="12" spans="1:6" x14ac:dyDescent="0.35">
      <c r="A12" s="178">
        <v>7</v>
      </c>
      <c r="B12" s="181"/>
      <c r="C12" s="172"/>
      <c r="D12" s="172"/>
      <c r="E12" s="175"/>
      <c r="F12" s="172"/>
    </row>
    <row r="13" spans="1:6" x14ac:dyDescent="0.35">
      <c r="A13" s="178">
        <v>8</v>
      </c>
      <c r="B13" s="181"/>
      <c r="C13" s="172"/>
      <c r="D13" s="172"/>
      <c r="E13" s="175"/>
      <c r="F13" s="172"/>
    </row>
    <row r="14" spans="1:6" x14ac:dyDescent="0.35">
      <c r="A14" s="178">
        <v>9</v>
      </c>
      <c r="B14" s="181"/>
      <c r="C14" s="172"/>
      <c r="D14" s="172"/>
      <c r="E14" s="175"/>
      <c r="F14" s="172"/>
    </row>
    <row r="15" spans="1:6" ht="15" thickBot="1" x14ac:dyDescent="0.4">
      <c r="A15" s="179">
        <v>10</v>
      </c>
      <c r="B15" s="182"/>
      <c r="C15" s="173"/>
      <c r="D15" s="173"/>
      <c r="E15" s="176"/>
      <c r="F15" s="173"/>
    </row>
    <row r="16" spans="1:6" ht="15" thickBot="1" x14ac:dyDescent="0.4">
      <c r="A16" s="168"/>
      <c r="B16" s="169"/>
      <c r="C16" s="168"/>
      <c r="D16" s="168"/>
      <c r="E16" s="170" t="s">
        <v>665</v>
      </c>
      <c r="F16" s="185">
        <f>SUM(F6:F15)</f>
        <v>0</v>
      </c>
    </row>
    <row r="17" spans="1:6" ht="25" customHeight="1" thickBot="1" x14ac:dyDescent="0.4">
      <c r="A17" s="523" t="s">
        <v>79</v>
      </c>
      <c r="B17" s="524"/>
      <c r="C17" s="524"/>
      <c r="D17" s="524"/>
      <c r="E17" s="524"/>
      <c r="F17" s="525"/>
    </row>
  </sheetData>
  <mergeCells count="4">
    <mergeCell ref="A2:F2"/>
    <mergeCell ref="A4:F4"/>
    <mergeCell ref="A5:F5"/>
    <mergeCell ref="A17:F1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6586F-FF35-4517-974F-C125153075C0}">
  <dimension ref="B2:G56"/>
  <sheetViews>
    <sheetView workbookViewId="0">
      <selection activeCell="K21" sqref="K21"/>
    </sheetView>
  </sheetViews>
  <sheetFormatPr defaultRowHeight="14.5" x14ac:dyDescent="0.35"/>
  <cols>
    <col min="3" max="3" width="23.1796875" customWidth="1"/>
    <col min="7" max="7" width="9.54296875" customWidth="1"/>
  </cols>
  <sheetData>
    <row r="2" spans="2:7" ht="16" thickBot="1" x14ac:dyDescent="0.4">
      <c r="B2" s="159" t="s">
        <v>666</v>
      </c>
      <c r="C2" s="160"/>
      <c r="D2" s="160"/>
      <c r="E2" s="160"/>
      <c r="F2" s="160"/>
      <c r="G2" s="160"/>
    </row>
    <row r="3" spans="2:7" ht="44.15" customHeight="1" thickBot="1" x14ac:dyDescent="0.4">
      <c r="B3" s="526" t="s">
        <v>667</v>
      </c>
      <c r="C3" s="527"/>
      <c r="D3" s="527"/>
      <c r="E3" s="527"/>
      <c r="F3" s="527"/>
      <c r="G3" s="528"/>
    </row>
    <row r="4" spans="2:7" ht="42.5" thickBot="1" x14ac:dyDescent="0.4">
      <c r="B4" s="161" t="s">
        <v>70</v>
      </c>
      <c r="C4" s="162" t="s">
        <v>71</v>
      </c>
      <c r="D4" s="162" t="s">
        <v>72</v>
      </c>
      <c r="E4" s="162" t="s">
        <v>73</v>
      </c>
      <c r="F4" s="162" t="s">
        <v>74</v>
      </c>
      <c r="G4" s="162" t="s">
        <v>75</v>
      </c>
    </row>
    <row r="5" spans="2:7" ht="15.5" thickTop="1" thickBot="1" x14ac:dyDescent="0.4">
      <c r="B5" s="529" t="s">
        <v>82</v>
      </c>
      <c r="C5" s="530"/>
      <c r="D5" s="530"/>
      <c r="E5" s="530"/>
      <c r="F5" s="530"/>
      <c r="G5" s="531"/>
    </row>
    <row r="6" spans="2:7" ht="15" thickBot="1" x14ac:dyDescent="0.4">
      <c r="B6" s="532" t="s">
        <v>77</v>
      </c>
      <c r="C6" s="533"/>
      <c r="D6" s="533"/>
      <c r="E6" s="533"/>
      <c r="F6" s="533"/>
      <c r="G6" s="534"/>
    </row>
    <row r="7" spans="2:7" ht="15" thickBot="1" x14ac:dyDescent="0.4">
      <c r="B7" s="163">
        <v>1</v>
      </c>
      <c r="C7" s="60"/>
      <c r="D7" s="164"/>
      <c r="E7" s="164"/>
      <c r="F7" s="164"/>
      <c r="G7" s="166"/>
    </row>
    <row r="8" spans="2:7" ht="16" customHeight="1" thickBot="1" x14ac:dyDescent="0.4">
      <c r="B8" s="163">
        <v>2</v>
      </c>
      <c r="C8" s="60"/>
      <c r="D8" s="164"/>
      <c r="E8" s="164"/>
      <c r="F8" s="164"/>
      <c r="G8" s="166"/>
    </row>
    <row r="9" spans="2:7" ht="16.5" customHeight="1" thickBot="1" x14ac:dyDescent="0.4">
      <c r="B9" s="163">
        <v>3</v>
      </c>
      <c r="C9" s="60"/>
      <c r="D9" s="164"/>
      <c r="E9" s="164"/>
      <c r="F9" s="164"/>
      <c r="G9" s="166"/>
    </row>
    <row r="10" spans="2:7" ht="15.65" customHeight="1" thickBot="1" x14ac:dyDescent="0.4">
      <c r="B10" s="163">
        <v>4</v>
      </c>
      <c r="C10" s="60"/>
      <c r="D10" s="164"/>
      <c r="E10" s="164"/>
      <c r="F10" s="164"/>
      <c r="G10" s="166"/>
    </row>
    <row r="11" spans="2:7" ht="16" customHeight="1" thickBot="1" x14ac:dyDescent="0.4">
      <c r="B11" s="163">
        <v>5</v>
      </c>
      <c r="C11" s="60"/>
      <c r="D11" s="164"/>
      <c r="E11" s="164"/>
      <c r="F11" s="164"/>
      <c r="G11" s="166"/>
    </row>
    <row r="12" spans="2:7" ht="15" thickBot="1" x14ac:dyDescent="0.4">
      <c r="B12" s="163">
        <v>6</v>
      </c>
      <c r="C12" s="60"/>
      <c r="D12" s="164"/>
      <c r="E12" s="164"/>
      <c r="F12" s="164"/>
      <c r="G12" s="166"/>
    </row>
    <row r="13" spans="2:7" ht="17.149999999999999" customHeight="1" thickBot="1" x14ac:dyDescent="0.4">
      <c r="B13" s="163">
        <v>7</v>
      </c>
      <c r="C13" s="60"/>
      <c r="D13" s="164"/>
      <c r="E13" s="164"/>
      <c r="F13" s="164"/>
      <c r="G13" s="166"/>
    </row>
    <row r="14" spans="2:7" ht="15" thickBot="1" x14ac:dyDescent="0.4">
      <c r="B14" s="163">
        <v>8</v>
      </c>
      <c r="C14" s="60"/>
      <c r="D14" s="164"/>
      <c r="E14" s="164"/>
      <c r="F14" s="164"/>
      <c r="G14" s="166"/>
    </row>
    <row r="15" spans="2:7" ht="15" thickBot="1" x14ac:dyDescent="0.4">
      <c r="B15" s="163">
        <v>9</v>
      </c>
      <c r="C15" s="60"/>
      <c r="D15" s="164"/>
      <c r="E15" s="164"/>
      <c r="F15" s="164"/>
      <c r="G15" s="166"/>
    </row>
    <row r="16" spans="2:7" ht="15" thickBot="1" x14ac:dyDescent="0.4">
      <c r="B16" s="163">
        <v>10</v>
      </c>
      <c r="C16" s="60"/>
      <c r="D16" s="164"/>
      <c r="E16" s="164"/>
      <c r="F16" s="164"/>
      <c r="G16" s="166"/>
    </row>
    <row r="17" spans="2:7" ht="15" thickBot="1" x14ac:dyDescent="0.4">
      <c r="B17" s="163"/>
      <c r="C17" s="60"/>
      <c r="D17" s="164"/>
      <c r="E17" s="164"/>
      <c r="F17" s="167" t="s">
        <v>78</v>
      </c>
      <c r="G17" s="166">
        <f>SUM(G7:G16)</f>
        <v>0</v>
      </c>
    </row>
    <row r="18" spans="2:7" ht="35.5" customHeight="1" thickBot="1" x14ac:dyDescent="0.4">
      <c r="B18" s="532" t="s">
        <v>79</v>
      </c>
      <c r="C18" s="533"/>
      <c r="D18" s="533"/>
      <c r="E18" s="533"/>
      <c r="F18" s="533"/>
      <c r="G18" s="534"/>
    </row>
    <row r="19" spans="2:7" x14ac:dyDescent="0.35">
      <c r="B19" s="160"/>
      <c r="C19" s="160"/>
      <c r="D19" s="160"/>
      <c r="E19" s="160"/>
      <c r="F19" s="160"/>
      <c r="G19" s="160"/>
    </row>
    <row r="20" spans="2:7" x14ac:dyDescent="0.35">
      <c r="B20" s="160"/>
      <c r="C20" s="160"/>
      <c r="D20" s="160"/>
      <c r="E20" s="160"/>
      <c r="F20" s="160"/>
      <c r="G20" s="160"/>
    </row>
    <row r="21" spans="2:7" ht="16" thickBot="1" x14ac:dyDescent="0.4">
      <c r="B21" s="159" t="s">
        <v>666</v>
      </c>
      <c r="C21" s="160"/>
      <c r="D21" s="160"/>
      <c r="E21" s="160"/>
      <c r="F21" s="160"/>
      <c r="G21" s="160"/>
    </row>
    <row r="22" spans="2:7" ht="41.5" customHeight="1" thickBot="1" x14ac:dyDescent="0.4">
      <c r="B22" s="526" t="s">
        <v>669</v>
      </c>
      <c r="C22" s="527"/>
      <c r="D22" s="527"/>
      <c r="E22" s="527"/>
      <c r="F22" s="527"/>
      <c r="G22" s="528"/>
    </row>
    <row r="23" spans="2:7" ht="42.5" thickBot="1" x14ac:dyDescent="0.4">
      <c r="B23" s="161" t="s">
        <v>70</v>
      </c>
      <c r="C23" s="162" t="s">
        <v>71</v>
      </c>
      <c r="D23" s="162" t="s">
        <v>72</v>
      </c>
      <c r="E23" s="162" t="s">
        <v>73</v>
      </c>
      <c r="F23" s="162" t="s">
        <v>74</v>
      </c>
      <c r="G23" s="162" t="s">
        <v>75</v>
      </c>
    </row>
    <row r="24" spans="2:7" ht="15.5" thickTop="1" thickBot="1" x14ac:dyDescent="0.4">
      <c r="B24" s="529" t="s">
        <v>668</v>
      </c>
      <c r="C24" s="530"/>
      <c r="D24" s="530"/>
      <c r="E24" s="530"/>
      <c r="F24" s="530"/>
      <c r="G24" s="531"/>
    </row>
    <row r="25" spans="2:7" ht="15" thickBot="1" x14ac:dyDescent="0.4">
      <c r="B25" s="532" t="s">
        <v>77</v>
      </c>
      <c r="C25" s="533"/>
      <c r="D25" s="533"/>
      <c r="E25" s="533"/>
      <c r="F25" s="533"/>
      <c r="G25" s="534"/>
    </row>
    <row r="26" spans="2:7" ht="15" thickBot="1" x14ac:dyDescent="0.4">
      <c r="B26" s="163">
        <v>1</v>
      </c>
      <c r="C26" s="60"/>
      <c r="D26" s="164"/>
      <c r="E26" s="164"/>
      <c r="F26" s="164"/>
      <c r="G26" s="166"/>
    </row>
    <row r="27" spans="2:7" ht="15" thickBot="1" x14ac:dyDescent="0.4">
      <c r="B27" s="163">
        <v>2</v>
      </c>
      <c r="C27" s="60"/>
      <c r="D27" s="164"/>
      <c r="E27" s="164"/>
      <c r="F27" s="164"/>
      <c r="G27" s="166"/>
    </row>
    <row r="28" spans="2:7" ht="15" thickBot="1" x14ac:dyDescent="0.4">
      <c r="B28" s="163">
        <v>3</v>
      </c>
      <c r="C28" s="60"/>
      <c r="D28" s="164"/>
      <c r="E28" s="164"/>
      <c r="F28" s="164"/>
      <c r="G28" s="166"/>
    </row>
    <row r="29" spans="2:7" ht="15" thickBot="1" x14ac:dyDescent="0.4">
      <c r="B29" s="163">
        <v>4</v>
      </c>
      <c r="C29" s="60"/>
      <c r="D29" s="164"/>
      <c r="E29" s="164"/>
      <c r="F29" s="164"/>
      <c r="G29" s="166"/>
    </row>
    <row r="30" spans="2:7" ht="15" thickBot="1" x14ac:dyDescent="0.4">
      <c r="B30" s="163">
        <v>5</v>
      </c>
      <c r="C30" s="60"/>
      <c r="D30" s="164"/>
      <c r="E30" s="164"/>
      <c r="F30" s="164"/>
      <c r="G30" s="166"/>
    </row>
    <row r="31" spans="2:7" ht="15" thickBot="1" x14ac:dyDescent="0.4">
      <c r="B31" s="163">
        <v>6</v>
      </c>
      <c r="C31" s="60"/>
      <c r="D31" s="164"/>
      <c r="E31" s="164"/>
      <c r="F31" s="164"/>
      <c r="G31" s="166"/>
    </row>
    <row r="32" spans="2:7" ht="15" thickBot="1" x14ac:dyDescent="0.4">
      <c r="B32" s="163">
        <v>7</v>
      </c>
      <c r="C32" s="60"/>
      <c r="D32" s="164"/>
      <c r="E32" s="164"/>
      <c r="F32" s="164"/>
      <c r="G32" s="166"/>
    </row>
    <row r="33" spans="2:7" ht="15" thickBot="1" x14ac:dyDescent="0.4">
      <c r="B33" s="163">
        <v>8</v>
      </c>
      <c r="C33" s="60"/>
      <c r="D33" s="164"/>
      <c r="E33" s="164"/>
      <c r="F33" s="164"/>
      <c r="G33" s="166"/>
    </row>
    <row r="34" spans="2:7" ht="15" thickBot="1" x14ac:dyDescent="0.4">
      <c r="B34" s="163">
        <v>9</v>
      </c>
      <c r="C34" s="60"/>
      <c r="D34" s="164"/>
      <c r="E34" s="164"/>
      <c r="F34" s="164"/>
      <c r="G34" s="166"/>
    </row>
    <row r="35" spans="2:7" ht="15" thickBot="1" x14ac:dyDescent="0.4">
      <c r="B35" s="163">
        <v>10</v>
      </c>
      <c r="C35" s="60"/>
      <c r="D35" s="164"/>
      <c r="E35" s="164"/>
      <c r="F35" s="164"/>
      <c r="G35" s="166"/>
    </row>
    <row r="36" spans="2:7" ht="15" thickBot="1" x14ac:dyDescent="0.4">
      <c r="B36" s="163"/>
      <c r="C36" s="60"/>
      <c r="D36" s="164"/>
      <c r="E36" s="164"/>
      <c r="F36" s="167" t="s">
        <v>78</v>
      </c>
      <c r="G36" s="166">
        <f>SUM(G26:G35)</f>
        <v>0</v>
      </c>
    </row>
    <row r="37" spans="2:7" ht="32.5" customHeight="1" thickBot="1" x14ac:dyDescent="0.4">
      <c r="B37" s="532" t="s">
        <v>662</v>
      </c>
      <c r="C37" s="533"/>
      <c r="D37" s="533"/>
      <c r="E37" s="533"/>
      <c r="F37" s="533"/>
      <c r="G37" s="534"/>
    </row>
    <row r="38" spans="2:7" x14ac:dyDescent="0.35">
      <c r="B38" s="160"/>
      <c r="C38" s="160"/>
      <c r="D38" s="160"/>
      <c r="E38" s="160"/>
      <c r="F38" s="160"/>
      <c r="G38" s="160"/>
    </row>
    <row r="39" spans="2:7" ht="16" thickBot="1" x14ac:dyDescent="0.4">
      <c r="B39" s="159" t="s">
        <v>666</v>
      </c>
      <c r="C39" s="160"/>
      <c r="D39" s="160"/>
      <c r="E39" s="160"/>
      <c r="F39" s="160"/>
      <c r="G39" s="160"/>
    </row>
    <row r="40" spans="2:7" ht="49" customHeight="1" thickBot="1" x14ac:dyDescent="0.4">
      <c r="B40" s="526" t="s">
        <v>670</v>
      </c>
      <c r="C40" s="527"/>
      <c r="D40" s="527"/>
      <c r="E40" s="527"/>
      <c r="F40" s="527"/>
      <c r="G40" s="528"/>
    </row>
    <row r="41" spans="2:7" ht="42.5" thickBot="1" x14ac:dyDescent="0.4">
      <c r="B41" s="161" t="s">
        <v>70</v>
      </c>
      <c r="C41" s="162" t="s">
        <v>71</v>
      </c>
      <c r="D41" s="162" t="s">
        <v>72</v>
      </c>
      <c r="E41" s="162" t="s">
        <v>73</v>
      </c>
      <c r="F41" s="162" t="s">
        <v>74</v>
      </c>
      <c r="G41" s="162" t="s">
        <v>75</v>
      </c>
    </row>
    <row r="42" spans="2:7" ht="15.5" thickTop="1" thickBot="1" x14ac:dyDescent="0.4">
      <c r="B42" s="529" t="s">
        <v>668</v>
      </c>
      <c r="C42" s="530"/>
      <c r="D42" s="530"/>
      <c r="E42" s="530"/>
      <c r="F42" s="530"/>
      <c r="G42" s="531"/>
    </row>
    <row r="43" spans="2:7" ht="15" thickBot="1" x14ac:dyDescent="0.4">
      <c r="B43" s="532" t="s">
        <v>77</v>
      </c>
      <c r="C43" s="533"/>
      <c r="D43" s="533"/>
      <c r="E43" s="533"/>
      <c r="F43" s="533"/>
      <c r="G43" s="534"/>
    </row>
    <row r="44" spans="2:7" ht="15" thickBot="1" x14ac:dyDescent="0.4">
      <c r="B44" s="163">
        <v>1</v>
      </c>
      <c r="C44" s="60"/>
      <c r="D44" s="164"/>
      <c r="E44" s="164"/>
      <c r="F44" s="164"/>
      <c r="G44" s="166"/>
    </row>
    <row r="45" spans="2:7" ht="15" thickBot="1" x14ac:dyDescent="0.4">
      <c r="B45" s="163">
        <v>2</v>
      </c>
      <c r="C45" s="60"/>
      <c r="D45" s="164"/>
      <c r="E45" s="164"/>
      <c r="F45" s="164"/>
      <c r="G45" s="166"/>
    </row>
    <row r="46" spans="2:7" ht="15" thickBot="1" x14ac:dyDescent="0.4">
      <c r="B46" s="163">
        <v>3</v>
      </c>
      <c r="C46" s="60"/>
      <c r="D46" s="164"/>
      <c r="E46" s="164"/>
      <c r="F46" s="164"/>
      <c r="G46" s="166"/>
    </row>
    <row r="47" spans="2:7" ht="15" thickBot="1" x14ac:dyDescent="0.4">
      <c r="B47" s="163">
        <v>4</v>
      </c>
      <c r="C47" s="60"/>
      <c r="D47" s="164"/>
      <c r="E47" s="164"/>
      <c r="F47" s="164"/>
      <c r="G47" s="166"/>
    </row>
    <row r="48" spans="2:7" ht="15" thickBot="1" x14ac:dyDescent="0.4">
      <c r="B48" s="163">
        <v>5</v>
      </c>
      <c r="C48" s="60"/>
      <c r="D48" s="164"/>
      <c r="E48" s="164"/>
      <c r="F48" s="164"/>
      <c r="G48" s="166"/>
    </row>
    <row r="49" spans="2:7" ht="15" thickBot="1" x14ac:dyDescent="0.4">
      <c r="B49" s="163">
        <v>6</v>
      </c>
      <c r="C49" s="60"/>
      <c r="D49" s="164"/>
      <c r="E49" s="164"/>
      <c r="F49" s="164"/>
      <c r="G49" s="166"/>
    </row>
    <row r="50" spans="2:7" ht="15" thickBot="1" x14ac:dyDescent="0.4">
      <c r="B50" s="163">
        <v>7</v>
      </c>
      <c r="C50" s="60"/>
      <c r="D50" s="164"/>
      <c r="E50" s="164"/>
      <c r="F50" s="164"/>
      <c r="G50" s="166"/>
    </row>
    <row r="51" spans="2:7" ht="15" thickBot="1" x14ac:dyDescent="0.4">
      <c r="B51" s="163">
        <v>8</v>
      </c>
      <c r="C51" s="60"/>
      <c r="D51" s="164"/>
      <c r="E51" s="164"/>
      <c r="F51" s="164"/>
      <c r="G51" s="166"/>
    </row>
    <row r="52" spans="2:7" ht="15" thickBot="1" x14ac:dyDescent="0.4">
      <c r="B52" s="163">
        <v>9</v>
      </c>
      <c r="C52" s="60"/>
      <c r="D52" s="164"/>
      <c r="E52" s="164"/>
      <c r="F52" s="164"/>
      <c r="G52" s="166"/>
    </row>
    <row r="53" spans="2:7" ht="15" thickBot="1" x14ac:dyDescent="0.4">
      <c r="B53" s="163">
        <v>10</v>
      </c>
      <c r="C53" s="60"/>
      <c r="D53" s="164"/>
      <c r="E53" s="164"/>
      <c r="F53" s="164"/>
      <c r="G53" s="166"/>
    </row>
    <row r="54" spans="2:7" ht="15" thickBot="1" x14ac:dyDescent="0.4">
      <c r="B54" s="163"/>
      <c r="C54" s="60"/>
      <c r="D54" s="164"/>
      <c r="E54" s="164"/>
      <c r="F54" s="167" t="s">
        <v>78</v>
      </c>
      <c r="G54" s="166">
        <f>SUM(G44:G53)</f>
        <v>0</v>
      </c>
    </row>
    <row r="55" spans="2:7" ht="48.65" customHeight="1" thickBot="1" x14ac:dyDescent="0.4">
      <c r="B55" s="532" t="s">
        <v>79</v>
      </c>
      <c r="C55" s="533"/>
      <c r="D55" s="533"/>
      <c r="E55" s="533"/>
      <c r="F55" s="533"/>
      <c r="G55" s="534"/>
    </row>
    <row r="56" spans="2:7" x14ac:dyDescent="0.35">
      <c r="B56" s="160"/>
      <c r="C56" s="160"/>
      <c r="D56" s="160"/>
      <c r="E56" s="160"/>
      <c r="F56" s="160"/>
      <c r="G56" s="160"/>
    </row>
  </sheetData>
  <mergeCells count="12">
    <mergeCell ref="B3:G3"/>
    <mergeCell ref="B5:G5"/>
    <mergeCell ref="B6:G6"/>
    <mergeCell ref="B18:G18"/>
    <mergeCell ref="B22:G22"/>
    <mergeCell ref="B40:G40"/>
    <mergeCell ref="B42:G42"/>
    <mergeCell ref="B43:G43"/>
    <mergeCell ref="B55:G55"/>
    <mergeCell ref="B24:G24"/>
    <mergeCell ref="B25:G25"/>
    <mergeCell ref="B37:G3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F7613BE71AB5D84D85907E89B00562EB" ma:contentTypeVersion="11" ma:contentTypeDescription="Izveidot jaunu dokumentu." ma:contentTypeScope="" ma:versionID="d7b9bcc39a565b812a37dcec971b929b">
  <xsd:schema xmlns:xsd="http://www.w3.org/2001/XMLSchema" xmlns:xs="http://www.w3.org/2001/XMLSchema" xmlns:p="http://schemas.microsoft.com/office/2006/metadata/properties" xmlns:ns2="caacf6f3-f708-4c8d-af51-fdab418943e6" xmlns:ns3="c1b15464-17cd-4058-a13c-b54e2420c3d4" targetNamespace="http://schemas.microsoft.com/office/2006/metadata/properties" ma:root="true" ma:fieldsID="61a0dd4d63c09295f715facab2998e56" ns2:_="" ns3:_="">
    <xsd:import namespace="caacf6f3-f708-4c8d-af51-fdab418943e6"/>
    <xsd:import namespace="c1b15464-17cd-4058-a13c-b54e2420c3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cf6f3-f708-4c8d-af51-fdab418943e6"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1b15464-17cd-4058-a13c-b54e2420c3d4"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14B02E-C24A-4E76-89DA-695DCACBA857}">
  <ds:schemaRefs>
    <ds:schemaRef ds:uri="http://schemas.openxmlformats.org/package/2006/metadata/core-properties"/>
    <ds:schemaRef ds:uri="http://schemas.microsoft.com/office/infopath/2007/PartnerControls"/>
    <ds:schemaRef ds:uri="http://schemas.microsoft.com/office/2006/metadata/properties"/>
    <ds:schemaRef ds:uri="f4e11584-129a-47d2-8d4a-2da802d009f9"/>
    <ds:schemaRef ds:uri="http://purl.org/dc/terms/"/>
    <ds:schemaRef ds:uri="http://purl.org/dc/dcmitype/"/>
    <ds:schemaRef ds:uri="http://schemas.microsoft.com/office/2006/documentManagement/types"/>
    <ds:schemaRef ds:uri="016a8d99-7c2d-46f1-b2a0-cd04a8711ea3"/>
    <ds:schemaRef ds:uri="http://www.w3.org/XML/1998/namespace"/>
    <ds:schemaRef ds:uri="http://purl.org/dc/elements/1.1/"/>
  </ds:schemaRefs>
</ds:datastoreItem>
</file>

<file path=customXml/itemProps2.xml><?xml version="1.0" encoding="utf-8"?>
<ds:datastoreItem xmlns:ds="http://schemas.openxmlformats.org/officeDocument/2006/customXml" ds:itemID="{68BCC75D-62D5-41D3-9F6C-826F67401124}"/>
</file>

<file path=customXml/itemProps3.xml><?xml version="1.0" encoding="utf-8"?>
<ds:datastoreItem xmlns:ds="http://schemas.openxmlformats.org/officeDocument/2006/customXml" ds:itemID="{DBD92DAD-AE7E-4845-8202-CD3EC2B420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Total contract price</vt:lpstr>
      <vt:lpstr>Inception Report and Advanced S</vt:lpstr>
      <vt:lpstr>EE Design Sections pricelist</vt:lpstr>
      <vt:lpstr>LV Design Sections pricelist</vt:lpstr>
      <vt:lpstr>LT Design Sections pricelist</vt:lpstr>
      <vt:lpstr>Local Facilities pricelist</vt:lpstr>
      <vt:lpstr>WP detailed calculation</vt:lpstr>
      <vt:lpstr>Variations</vt:lpstr>
      <vt:lpstr>Construction and testing phase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Urmas Alber</dc:creator>
  <cp:keywords/>
  <dc:description/>
  <cp:lastModifiedBy>Dmitrijs Pribilovs</cp:lastModifiedBy>
  <cp:revision/>
  <dcterms:created xsi:type="dcterms:W3CDTF">2019-06-25T11:04:26Z</dcterms:created>
  <dcterms:modified xsi:type="dcterms:W3CDTF">2021-03-26T12:15:17Z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0x010100F7613BE71AB5D84D85907E89B00562EB</vt:lpwstr>
  </property>
</Properties>
</file>